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386" windowWidth="24735" windowHeight="12720" activeTab="0"/>
  </bookViews>
  <sheets>
    <sheet name="eelarve täitmine" sheetId="1" r:id="rId1"/>
    <sheet name="investeeringud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kerstis</author>
  </authors>
  <commentList>
    <comment ref="C43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4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5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  <comment ref="C46" authorId="0">
      <text>
        <r>
          <rPr>
            <b/>
            <sz val="8"/>
            <rFont val="Tahoma"/>
            <family val="2"/>
          </rPr>
          <t>kerstis:</t>
        </r>
        <r>
          <rPr>
            <sz val="8"/>
            <rFont val="Tahoma"/>
            <family val="2"/>
          </rPr>
          <t xml:space="preserve">
tulenevalt RPSst käsitletakse valitseva ja olulise mõju all olevate üksuste osasid ja aktsiaid osalustena ning alla 20%-list hääleõigust andvaid osasid ja aktsiaid muude aktsiate ja osadena</t>
        </r>
      </text>
    </comment>
  </commentList>
</comments>
</file>

<file path=xl/sharedStrings.xml><?xml version="1.0" encoding="utf-8"?>
<sst xmlns="http://schemas.openxmlformats.org/spreadsheetml/2006/main" count="567" uniqueCount="339">
  <si>
    <t>Eelarve täitmise aruanne</t>
  </si>
  <si>
    <t>Tartu Linnavalitsus</t>
  </si>
  <si>
    <t>seisuga:</t>
  </si>
  <si>
    <t xml:space="preserve">Eelarve </t>
  </si>
  <si>
    <t>Täitmine</t>
  </si>
  <si>
    <t>%</t>
  </si>
  <si>
    <t>Klassifikaator</t>
  </si>
  <si>
    <t>Kirje nimetus</t>
  </si>
  <si>
    <t>PÕHITEGEVUSE TULUD KOKKU</t>
  </si>
  <si>
    <t>Maksutulud</t>
  </si>
  <si>
    <t>Füüsilise isiku tulumaks</t>
  </si>
  <si>
    <t>Maamaks</t>
  </si>
  <si>
    <t>Reklaamimaks</t>
  </si>
  <si>
    <t>Teede ja tänavate sulgemise maks</t>
  </si>
  <si>
    <t>Parkimistasu</t>
  </si>
  <si>
    <t>Tulud kaupade ja teenuste müügist</t>
  </si>
  <si>
    <t>3500, 352</t>
  </si>
  <si>
    <t>Saadavad toetused tegevuskuludeks</t>
  </si>
  <si>
    <t>352.00.17.1</t>
  </si>
  <si>
    <t>Tasandusfond (lg 1)</t>
  </si>
  <si>
    <t>352.00.17.2</t>
  </si>
  <si>
    <t>Toetusfond (lg 2)</t>
  </si>
  <si>
    <t>3500, 352.01.. .8</t>
  </si>
  <si>
    <t>Muud saadud toetused tegevuskuludeks</t>
  </si>
  <si>
    <t>3825, 388</t>
  </si>
  <si>
    <t xml:space="preserve">Muud tegevustulud </t>
  </si>
  <si>
    <t>382500, 38252</t>
  </si>
  <si>
    <t>Kaevandamisõiguse tasu</t>
  </si>
  <si>
    <t>Laekumine vee erikasutusest</t>
  </si>
  <si>
    <t>Saastetasud ja keskkonnale tekitatud kahju hüvitis</t>
  </si>
  <si>
    <t>3880, 3888</t>
  </si>
  <si>
    <t xml:space="preserve">Muud eelpool nimetamata muud tegevustulud </t>
  </si>
  <si>
    <t>PÕHITEGEVUSE KULUD KOKKU</t>
  </si>
  <si>
    <t>40, 41, 4500, 452</t>
  </si>
  <si>
    <t>Antavad toetused tegevuskuludeks</t>
  </si>
  <si>
    <t>Muud tegevuskulud</t>
  </si>
  <si>
    <t>Personalikulud</t>
  </si>
  <si>
    <t>s h töötasud</t>
  </si>
  <si>
    <t>Majandamiskulud</t>
  </si>
  <si>
    <t>Muud kulud</t>
  </si>
  <si>
    <t>PÕHITEGEVUSE TULEM</t>
  </si>
  <si>
    <t>INVESTEERIMISTEGEVUS KOKKU</t>
  </si>
  <si>
    <t>sh investeerimistegevuse tulud (+)</t>
  </si>
  <si>
    <t>sh investeerimistegevuse kulud  (-)</t>
  </si>
  <si>
    <t>Põhivara müük (+)</t>
  </si>
  <si>
    <t>s h  maa müük</t>
  </si>
  <si>
    <t xml:space="preserve">       rajatiste ja hoonete müük</t>
  </si>
  <si>
    <t>Põhivara soetus (-)</t>
  </si>
  <si>
    <t>s h  maa soetamine</t>
  </si>
  <si>
    <t xml:space="preserve">       rajatiste ja hoonete soetamine ja renoveerimine</t>
  </si>
  <si>
    <t xml:space="preserve">       masinate ja seadmete,sh.trp.vahendite soetamine ja renoveerimine</t>
  </si>
  <si>
    <t xml:space="preserve">Põhivara soetuseks saadav sihtfinantseerimine(+) </t>
  </si>
  <si>
    <t>Põhivara soetuseks antav sihtfinantseerimine(-)</t>
  </si>
  <si>
    <t>101.2.1</t>
  </si>
  <si>
    <t>Osaluste müük (+)</t>
  </si>
  <si>
    <t>101.1.1</t>
  </si>
  <si>
    <t>Osaluste soetus (-)</t>
  </si>
  <si>
    <t>101.2.2</t>
  </si>
  <si>
    <t>Muude aktsiate ja osade müük (+)</t>
  </si>
  <si>
    <t>101.1.2</t>
  </si>
  <si>
    <t>Muude aktsiate ja osade soetus (-)</t>
  </si>
  <si>
    <t>1032.2</t>
  </si>
  <si>
    <t>Tagasilaekuvad laenud (+)</t>
  </si>
  <si>
    <t>1032.1</t>
  </si>
  <si>
    <t>Antavad laenud (-)</t>
  </si>
  <si>
    <t>Finantstulud (+)</t>
  </si>
  <si>
    <t>Finantskulud (-)</t>
  </si>
  <si>
    <t>EELARVE TULEM (ÜLEJÄÄK (+) / PUUDUJÄÄK (-))</t>
  </si>
  <si>
    <t>FINANTSEERIMISTEGEVUS</t>
  </si>
  <si>
    <t>20.5</t>
  </si>
  <si>
    <t>Kohustuste võtmine (+)</t>
  </si>
  <si>
    <t>2080.5</t>
  </si>
  <si>
    <t>s h  võlakirjade emiteerimine</t>
  </si>
  <si>
    <t>2081.5</t>
  </si>
  <si>
    <t xml:space="preserve">       laenud</t>
  </si>
  <si>
    <t>2082.5</t>
  </si>
  <si>
    <t xml:space="preserve">       kapitalirent </t>
  </si>
  <si>
    <t>20.6</t>
  </si>
  <si>
    <t>Kohustuste tasumine (-)</t>
  </si>
  <si>
    <t>2080.6</t>
  </si>
  <si>
    <t>2081.6</t>
  </si>
  <si>
    <t>2082.6</t>
  </si>
  <si>
    <t>LIKVIIDSETE VARADE MUUTUS (+ suurenemine, - vähenemine)</t>
  </si>
  <si>
    <t>Põhitegevuse kulud TEGEVUSALATI</t>
  </si>
  <si>
    <t>01</t>
  </si>
  <si>
    <t>Üldised valitsussektori teenused</t>
  </si>
  <si>
    <t>03</t>
  </si>
  <si>
    <t>Avalik kord ja julgeolek</t>
  </si>
  <si>
    <t>04</t>
  </si>
  <si>
    <t>Majandus</t>
  </si>
  <si>
    <t>05</t>
  </si>
  <si>
    <t>Keskkonnakaitse</t>
  </si>
  <si>
    <t>06</t>
  </si>
  <si>
    <t>Elamu- ja kommunaalmajandus</t>
  </si>
  <si>
    <t>07</t>
  </si>
  <si>
    <t>Tervishoid</t>
  </si>
  <si>
    <t>08</t>
  </si>
  <si>
    <t>Vabaaeg, kultuur ja religioon</t>
  </si>
  <si>
    <t>09</t>
  </si>
  <si>
    <t>Haridus</t>
  </si>
  <si>
    <t>10</t>
  </si>
  <si>
    <t>Sotsiaalne kaitse</t>
  </si>
  <si>
    <t>Investeerimistegevuse kulud TEGEVUSALATI</t>
  </si>
  <si>
    <t>x</t>
  </si>
  <si>
    <t>Tartu linna 2012.a eelarve investeerimis- ja finantseerimistegevuse kulud</t>
  </si>
  <si>
    <t>seisuga 30.09.2012</t>
  </si>
  <si>
    <t>Täpsustatud
eelarve</t>
  </si>
  <si>
    <t>Täitm.aasta
algusest</t>
  </si>
  <si>
    <t>Täitm.
%</t>
  </si>
  <si>
    <t>INVESTEERIMIS-JA FINANTSEERIMISTEGEVUS KOKKU</t>
  </si>
  <si>
    <t>Investeerimistegevus</t>
  </si>
  <si>
    <t>Elamu-ja kommunaalmajandus</t>
  </si>
  <si>
    <t>Vabaaeg ja kultuur</t>
  </si>
  <si>
    <t xml:space="preserve">                        sh  CO2 vahendite arvelt</t>
  </si>
  <si>
    <t>PVS</t>
  </si>
  <si>
    <t>Finantseerimistehingud</t>
  </si>
  <si>
    <t xml:space="preserve">Investeerimistegevuse kulud kuluklassifikaatori lõikes </t>
  </si>
  <si>
    <t>põhivara soetus</t>
  </si>
  <si>
    <r>
      <t xml:space="preserve">    </t>
    </r>
    <r>
      <rPr>
        <i/>
        <sz val="8"/>
        <rFont val="Arial"/>
        <family val="2"/>
      </rPr>
      <t xml:space="preserve">sh   soetused  toetustest kokku  </t>
    </r>
  </si>
  <si>
    <t>põhivara soetuseks antav sihtfinantseerimine</t>
  </si>
  <si>
    <t>ASF</t>
  </si>
  <si>
    <t>finantskulud</t>
  </si>
  <si>
    <t>FK</t>
  </si>
  <si>
    <t>Investeerimistegevuse kulud kasutajate, objektide ja finantseerimisallikate lõikes</t>
  </si>
  <si>
    <t>LINNAKANTSELEI</t>
  </si>
  <si>
    <t>Infotehnoloogia soetus</t>
  </si>
  <si>
    <t xml:space="preserve">   Muu vaba aeg ja kultuur</t>
  </si>
  <si>
    <t>Loomemajanduse keskus (Kalevi  13) katuse renoveerimine</t>
  </si>
  <si>
    <t>Loomemajanduse keskus seminariruumi mööbel</t>
  </si>
  <si>
    <t>ARHITEKTUURI JA EHITUSE OSAKOND</t>
  </si>
  <si>
    <t xml:space="preserve">    Muinsuskaitse</t>
  </si>
  <si>
    <t xml:space="preserve">Restaureerimistoetused </t>
  </si>
  <si>
    <t>ETTEVÕTLUSE OSAKOND</t>
  </si>
  <si>
    <t xml:space="preserve">   Üldmajanduslikud arendusprojektid</t>
  </si>
  <si>
    <t>SA Tartu Teaduspark  taristu arendamise kaasfinantseerimine</t>
  </si>
  <si>
    <t>HARIDUSOSAKOND</t>
  </si>
  <si>
    <t xml:space="preserve">   Valitsussektori võla teenindamine</t>
  </si>
  <si>
    <t xml:space="preserve">Riigi Kinnisvara ASle (H.Masingu Kool, J.Poska Gümnaasium) intressid, käibemaks </t>
  </si>
  <si>
    <t xml:space="preserve">Maarja Kooli bussi kapitaliliisingu intressid </t>
  </si>
  <si>
    <t>HARIDUS</t>
  </si>
  <si>
    <t xml:space="preserve">   Lasteaiad</t>
  </si>
  <si>
    <t>Eralasteaedade toetus</t>
  </si>
  <si>
    <t xml:space="preserve">   Kutseõppeasutused</t>
  </si>
  <si>
    <t>Kutsehariduskeskus (Põllu 11) autoeriala õppetöökoja rajamine ja sisustus</t>
  </si>
  <si>
    <t>Kutsehariduskeskuse (Põllu 11) ventilatsioonitööd ning õppebaasi inventar</t>
  </si>
  <si>
    <t>Kutsehariduskeskus</t>
  </si>
  <si>
    <t xml:space="preserve">   Erivajadustega laste koolid</t>
  </si>
  <si>
    <t>Maarja Kooli bussi soetus</t>
  </si>
  <si>
    <t>KULTUURIOSAKOND</t>
  </si>
  <si>
    <t>Vabaaeg</t>
  </si>
  <si>
    <t xml:space="preserve">   Puhkepargid</t>
  </si>
  <si>
    <t>SA Tähtvere Puhkepark (Laulupeo pst 25)  skatepargi arendus</t>
  </si>
  <si>
    <t>SA Tähtvere Puhkepark (Laulupeo pst 25) laululava maaaluste tualettide remonttöödeks</t>
  </si>
  <si>
    <t xml:space="preserve">   Vaba aja üritused</t>
  </si>
  <si>
    <t>Spordiklubi Triiton sulgpalli väljakukatte soetus</t>
  </si>
  <si>
    <t xml:space="preserve">   Raamatukogud</t>
  </si>
  <si>
    <t>O.Lutsu nim.Linnaraamatukogu (Kompanii 3/5) serverite soetus</t>
  </si>
  <si>
    <t xml:space="preserve">   Muuseumid</t>
  </si>
  <si>
    <t>Linnamuuseum (Narva mnt 23)  tulekustutussüsteemi uuendamine, 
veefiltrite vahetus</t>
  </si>
  <si>
    <t>LINNAMAJANDUSE OSAKOND</t>
  </si>
  <si>
    <t>Kahe ametauto väljaost</t>
  </si>
  <si>
    <t xml:space="preserve"> Linna teed, tänavad ja sillad</t>
  </si>
  <si>
    <t>Tänavate rekonstrueerimine, ehitus</t>
  </si>
  <si>
    <t>Tartu idapoolse ringtee projekteerimine ja ehitus</t>
  </si>
  <si>
    <t>Maa ostmine idapoolse ringtee tarvis</t>
  </si>
  <si>
    <t>Maa ostu korralduskulud (riigilõiv, notaritasu)</t>
  </si>
  <si>
    <t xml:space="preserve">Emajõe kaldakindlustuse rekonstrueerimine ja jõeäärsete teede korrastamine </t>
  </si>
  <si>
    <t>Filosoofi tn remondi järelmaks</t>
  </si>
  <si>
    <t>Turu 49 (keskkonnajaam) juurdepääsutee järelmaks</t>
  </si>
  <si>
    <t>Nõlvaku (Mõisavahe-Räpina mnt)</t>
  </si>
  <si>
    <t>Sõpruse silla rekonstrueerimise projekt</t>
  </si>
  <si>
    <t>Võidu silla rekonstrueerimise projekt</t>
  </si>
  <si>
    <t>Kalda-Lammi -Mõisavahe ristmik</t>
  </si>
  <si>
    <t>Kruusakattega tänavate asfalteerimine</t>
  </si>
  <si>
    <t xml:space="preserve">Roosi </t>
  </si>
  <si>
    <t>Linnu</t>
  </si>
  <si>
    <t>Maarjaturg</t>
  </si>
  <si>
    <t>Oa</t>
  </si>
  <si>
    <t>Vaba</t>
  </si>
  <si>
    <t>Vase</t>
  </si>
  <si>
    <t>Tempera</t>
  </si>
  <si>
    <t>Arukase</t>
  </si>
  <si>
    <t>Tänavate ülekatted ja pindamised</t>
  </si>
  <si>
    <t>Kalda tee (Kaunase pst-Lammi)</t>
  </si>
  <si>
    <t>Jaama (Rõõmu tee-Kaunase pst)</t>
  </si>
  <si>
    <t>Sõpruse pst</t>
  </si>
  <si>
    <t xml:space="preserve">Kesk </t>
  </si>
  <si>
    <t>Jaama (Paju-Raatuse)</t>
  </si>
  <si>
    <t xml:space="preserve">Ihaste tee </t>
  </si>
  <si>
    <t>Puiestee (Narva mnt-Lubja)</t>
  </si>
  <si>
    <t xml:space="preserve">FR.R.Kreutzwaldi </t>
  </si>
  <si>
    <t>Ilmatsalu (Ravila-Betooni)</t>
  </si>
  <si>
    <t>Betooni (Ilmatsalu-Ravila)</t>
  </si>
  <si>
    <t>Tähe (Vaba-Tehase)</t>
  </si>
  <si>
    <t>Tähe (Aardla-Sepa)</t>
  </si>
  <si>
    <t>Raudtee (Kabeli-Aardla)</t>
  </si>
  <si>
    <t>Kastani (Võru-Riia)</t>
  </si>
  <si>
    <t xml:space="preserve">Tõnissoni </t>
  </si>
  <si>
    <t>Tuglase (laululava-parkla)</t>
  </si>
  <si>
    <r>
      <rPr>
        <b/>
        <sz val="8"/>
        <rFont val="Arial"/>
        <family val="2"/>
      </rPr>
      <t>Sillad</t>
    </r>
    <r>
      <rPr>
        <sz val="8"/>
        <rFont val="Arial"/>
        <family val="2"/>
      </rPr>
      <t xml:space="preserve"> (Inglisilla remont ja restaureerimine)</t>
    </r>
  </si>
  <si>
    <t xml:space="preserve">Kõnniteed </t>
  </si>
  <si>
    <t>Dorpati hotelli esine jalgrattatee</t>
  </si>
  <si>
    <t>Pikk tn (Anne kanal)</t>
  </si>
  <si>
    <t>Turu silla juurdepääs (Soola)</t>
  </si>
  <si>
    <t>Akadeemia</t>
  </si>
  <si>
    <t>Riia 9/10</t>
  </si>
  <si>
    <t>Vabaduse 8</t>
  </si>
  <si>
    <t>Turu tn (erinevad lõigud</t>
  </si>
  <si>
    <t>Emajõe kaldaäär paremkallas (Vabaduse puiestik)</t>
  </si>
  <si>
    <t>Ülikooli (Vallikraavi-Lossi)</t>
  </si>
  <si>
    <t>Sademevee liitumistasu</t>
  </si>
  <si>
    <t>Tänavate renoveerimine</t>
  </si>
  <si>
    <t>Koostöö võrguarendajatega</t>
  </si>
  <si>
    <t xml:space="preserve"> Infrastruktuuri arenduste kompensatsioonid</t>
  </si>
  <si>
    <t>Kvissentali elamurajoon</t>
  </si>
  <si>
    <t>Oksa ja Ladva tänavad</t>
  </si>
  <si>
    <t>Ropka Tööstuspark</t>
  </si>
  <si>
    <t>Lõunakeskuse teed</t>
  </si>
  <si>
    <t>Liikluskorraldus</t>
  </si>
  <si>
    <t>Turu-Sepa ristmiku projekteerimine</t>
  </si>
  <si>
    <t>Narva mnt-Roosi  tn ülekäiguraja ehitus</t>
  </si>
  <si>
    <t xml:space="preserve">Osalemine projektis  Traffic </t>
  </si>
  <si>
    <t>Transpordikorraldus</t>
  </si>
  <si>
    <t xml:space="preserve">Tartu linna ühistransporti toetavate süsteemide kaasajastamine </t>
  </si>
  <si>
    <t xml:space="preserve">   Jäätmekäitlus</t>
  </si>
  <si>
    <t>Prügila sulgemine</t>
  </si>
  <si>
    <t xml:space="preserve">   Haljastus</t>
  </si>
  <si>
    <t>Mänguväljaku rajamine</t>
  </si>
  <si>
    <t>Ropka mänguväljak</t>
  </si>
  <si>
    <t>Osalemine projektis  GreenMan</t>
  </si>
  <si>
    <t>Elamu ja kommunaalmajandus</t>
  </si>
  <si>
    <t xml:space="preserve">   Tänavavalgustus</t>
  </si>
  <si>
    <t xml:space="preserve">Õhuliinide rekonstrueerimise  ühisprojektid ASiga Eesti Energia </t>
  </si>
  <si>
    <t>Telemeetriaseadmete vahetus</t>
  </si>
  <si>
    <t>Ohtlike tänavavalgustusmastide vahetus</t>
  </si>
  <si>
    <t>Raja tänava  pargi, Riia ja Põldmarja tänava valgustuskilbist  toiteliinide ehitus</t>
  </si>
  <si>
    <t>Kaarsilla valgustuse remont</t>
  </si>
  <si>
    <t>Pimedate tänavate valgustamine</t>
  </si>
  <si>
    <t xml:space="preserve">Kalmistud </t>
  </si>
  <si>
    <t>Maasturi väljaost</t>
  </si>
  <si>
    <t>Kalmistu 22 hoone katuse remont</t>
  </si>
  <si>
    <t>LINNAPLANEERIMISE JA MAAKORRALDUSE OSAKOND</t>
  </si>
  <si>
    <t xml:space="preserve">Majandus </t>
  </si>
  <si>
    <r>
      <t xml:space="preserve">   Maakorraldus </t>
    </r>
    <r>
      <rPr>
        <sz val="8"/>
        <rFont val="Arial"/>
        <family val="2"/>
      </rPr>
      <t xml:space="preserve">(linna arenguks maa ost) </t>
    </r>
  </si>
  <si>
    <t>LINNAVARADE OSAKOND</t>
  </si>
  <si>
    <t xml:space="preserve">   Valla-ja linnavalitsus</t>
  </si>
  <si>
    <t>Ülikooli 11 ruumide remont</t>
  </si>
  <si>
    <t>Sõiduauto intressid</t>
  </si>
  <si>
    <t xml:space="preserve">   Veetransport</t>
  </si>
  <si>
    <t>Sõpruse silla paadisadama ehituse projekteerimine</t>
  </si>
  <si>
    <t xml:space="preserve"> II lisaea vähendatakse 8 000€ rahastamisotsuse venimise tõttu</t>
  </si>
  <si>
    <t xml:space="preserve">   Raudteetransport</t>
  </si>
  <si>
    <t>Tartu vaksalihoone reisijate ootesaali ehitustööde tasumise toetus</t>
  </si>
  <si>
    <t xml:space="preserve">   Muu majandus</t>
  </si>
  <si>
    <t xml:space="preserve">Mitteeluruumide (linna üüripindade)  remonttööd </t>
  </si>
  <si>
    <t>Ettekirjutiste täitmiseks linna hoonetele (v.a.haridusasutused)</t>
  </si>
  <si>
    <t>Küüni 2 (kompensats.hoone fassaadi remondiks)</t>
  </si>
  <si>
    <t>Elektriautode laadimispunktide ehitus</t>
  </si>
  <si>
    <t xml:space="preserve">   Elamumajanduse arendamine</t>
  </si>
  <si>
    <t xml:space="preserve">Linnale kuuluvate korterite remont </t>
  </si>
  <si>
    <t xml:space="preserve">Linnale kuuluvate elamute remont </t>
  </si>
  <si>
    <t>Vabaaeg, kultuur</t>
  </si>
  <si>
    <t xml:space="preserve">   Spordibaasid</t>
  </si>
  <si>
    <t>Tamme staadioni olmehoone rekonstrueerimine ja mänguväljaku ehitus</t>
  </si>
  <si>
    <t>Tööd lõpetatakse novembris</t>
  </si>
  <si>
    <t>Turu tn spordihoone</t>
  </si>
  <si>
    <t>Teaduskeskus AHHAA ehituse laenude tasumise toetamine</t>
  </si>
  <si>
    <t xml:space="preserve">   Laste muusika-ja kunstikoolid</t>
  </si>
  <si>
    <t>Keskkonnahariduskeskuse (Lille 10) projekteerimine</t>
  </si>
  <si>
    <t xml:space="preserve">   Laste huvialamajad ja keskused</t>
  </si>
  <si>
    <t>Anne Noortekeskuse uue hoone projekteerimine</t>
  </si>
  <si>
    <t xml:space="preserve">oktoobris ehitushange,  </t>
  </si>
  <si>
    <t xml:space="preserve">Lille Maja ja Anne Noortekeskuse elektrisüsteemide rekonstrueerimine </t>
  </si>
  <si>
    <t xml:space="preserve">   Muinsuskaitse</t>
  </si>
  <si>
    <t>SA Tartu Pauluse Kirik renoveerimise toetamine</t>
  </si>
  <si>
    <t>Tartu Maarja Kiriku SA  projekteerimine</t>
  </si>
  <si>
    <t xml:space="preserve">Loomemajanduse keskus (Kalevi  15,17) hoonete rekonstrueerimine </t>
  </si>
  <si>
    <t>Investeringud heitkoguse ühiku müügi vahenditest</t>
  </si>
  <si>
    <t>Täiendavate rühmade rajamine</t>
  </si>
  <si>
    <t xml:space="preserve"> II lisaea vähendatakse 600 000€, sest ehitustööde hanked kujunesid väga kalliteks</t>
  </si>
  <si>
    <t>Ventilatsioonisüsteemide korrastamine</t>
  </si>
  <si>
    <t>LA Krõll (sõimerühma põranda vahetus, rõivistu remont)</t>
  </si>
  <si>
    <t xml:space="preserve">   Põhikoolid</t>
  </si>
  <si>
    <t xml:space="preserve">Kesklinna Kool (Kroonuaia 7) </t>
  </si>
  <si>
    <t>tasumine oktoober-november</t>
  </si>
  <si>
    <t>Kesklinna Kool heitkoguse ühiku müügi vahenditest</t>
  </si>
  <si>
    <t xml:space="preserve">M.Reiniku Kool (Vanemuise 48) </t>
  </si>
  <si>
    <t>M.Reiniku Kool (Riia 25)</t>
  </si>
  <si>
    <t xml:space="preserve">    Gümnaasiumid</t>
  </si>
  <si>
    <t xml:space="preserve">Forseliuse Gümnaasium (Tähe 103) </t>
  </si>
  <si>
    <t>Vene Lütseum Uus 54</t>
  </si>
  <si>
    <t>Annelinna Gümnaasium (kaunase pst 68) elektripaigaldus</t>
  </si>
  <si>
    <t xml:space="preserve">   Täiskasvanute gümnaasiumid</t>
  </si>
  <si>
    <t xml:space="preserve">Tartu Täiskasvanute Gümnaasiumi   (Nooruse 9) </t>
  </si>
  <si>
    <t xml:space="preserve">Kutsehariduskeskus (Põllu 11a) parkla, välisvagustus </t>
  </si>
  <si>
    <t>Kutsehariduskeskus heitkoguse ühiku müügi vahenditest</t>
  </si>
  <si>
    <t xml:space="preserve">   Muu haridus </t>
  </si>
  <si>
    <t>Haridusobjektide projekteerimine</t>
  </si>
  <si>
    <t>Ettekirjutiste täitmiseks haridusasutustele</t>
  </si>
  <si>
    <t>Avarii-ja jooksevremont</t>
  </si>
  <si>
    <t>Investeeringud heitkoguse ühikute müügi vahenditest</t>
  </si>
  <si>
    <t xml:space="preserve">   Muu sotsiaalsete riskirühmade kaitse</t>
  </si>
  <si>
    <t>Anne Sauna renoveerimise projekti kaasfinantseerimine</t>
  </si>
  <si>
    <t xml:space="preserve">   Muu laste hoolekande asutused</t>
  </si>
  <si>
    <t>Laste Turvakodu (Tiigi 55)</t>
  </si>
  <si>
    <t>Laste Turvakodu (Tiigi 55) heitkoguse ühiku müügist</t>
  </si>
  <si>
    <t xml:space="preserve">   Riskirühmade sotsiaalhoolekande asutused</t>
  </si>
  <si>
    <t xml:space="preserve">   Varjupaiga (Lubja 7) renoveerimine</t>
  </si>
  <si>
    <t>RAHANDUSOSAKOND</t>
  </si>
  <si>
    <t xml:space="preserve">   Valitsussektori võla teenindamine </t>
  </si>
  <si>
    <t>Laenude intressid</t>
  </si>
  <si>
    <t>Polli Prügila osakapitali suurendmine</t>
  </si>
  <si>
    <t>Tartu Ülikooli spordihoone ehituse laenude tasumise toetamine</t>
  </si>
  <si>
    <t>EMÜ spordihoone ehituse toetamine</t>
  </si>
  <si>
    <t xml:space="preserve">   Kõrgharidus</t>
  </si>
  <si>
    <t xml:space="preserve">Tartu Ülikool  ühiselamute renoveerimise projekti kaasfinantseerimine </t>
  </si>
  <si>
    <t xml:space="preserve"> Eesti Maaülikool  ühiselamute renoveerimise projekti kaasfinantseerimine </t>
  </si>
  <si>
    <t>SOTSIAALABI OSAKOND</t>
  </si>
  <si>
    <t xml:space="preserve">   Puuetega inimeste sotsiaalhoolekande asutused</t>
  </si>
  <si>
    <t>Tartu Hooldekodu aia kujundus</t>
  </si>
  <si>
    <t>Finantseerimistegevuse kulud kasutajate lõikes</t>
  </si>
  <si>
    <t xml:space="preserve">Finantseerimistehingud </t>
  </si>
  <si>
    <t xml:space="preserve">Riigi Kinnisvara ASle (H.Masingu Kooli, J.Poska Gümnaasiumi)  põhiosa maksed  </t>
  </si>
  <si>
    <t>Maarja Kooli bussi kapitaliliisingu põhiosa maksed</t>
  </si>
  <si>
    <t>O.Lutsu nim. Linnaraamatukogu väikebussi kasutusrent</t>
  </si>
  <si>
    <t>Valitsussektori võla teenindamine</t>
  </si>
  <si>
    <t xml:space="preserve">Sõiduauto liisingmaksed </t>
  </si>
  <si>
    <r>
      <t>Finantseerimistehingud-</t>
    </r>
    <r>
      <rPr>
        <sz val="8"/>
        <rFont val="Arial"/>
        <family val="2"/>
      </rPr>
      <t>emiteeritud võlakirjade tagasimaksed</t>
    </r>
  </si>
  <si>
    <t>KOKKU</t>
  </si>
  <si>
    <t>projektid</t>
  </si>
  <si>
    <t>omatulud</t>
  </si>
  <si>
    <t>Täitmise
%</t>
  </si>
  <si>
    <t xml:space="preserve"> II lisaea vähendatakse 140 000 €</t>
  </si>
  <si>
    <t>PR</t>
  </si>
  <si>
    <t>OT</t>
  </si>
  <si>
    <t>CO2</t>
  </si>
  <si>
    <t xml:space="preserve">OT </t>
  </si>
  <si>
    <t xml:space="preserve"> II lisaea vähendatakse 74 000€ rahastamisotsuse venimise tõttu</t>
  </si>
  <si>
    <t>II lisaeelarvega -250000€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</si>
</sst>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\ &quot;kr&quot;_-;\-* #,##0\ &quot;kr&quot;_-;_-* &quot;-&quot;\ &quot;kr&quot;_-;_-@_-"/>
    <numFmt numFmtId="166" formatCode="_-* #,##0\ _k_r_-;\-* #,##0\ _k_r_-;_-* &quot;-&quot;\ _k_r_-;_-@_-"/>
    <numFmt numFmtId="167" formatCode="_-* #,##0.00\ &quot;kr&quot;_-;\-* #,##0.00\ &quot;kr&quot;_-;_-* &quot;-&quot;??\ &quot;kr&quot;_-;_-@_-"/>
    <numFmt numFmtId="168" formatCode="_-* #,##0.00\ _k_r_-;\-* #,##0.00\ _k_r_-;_-* &quot;-&quot;??\ _k_r_-;_-@_-"/>
    <numFmt numFmtId="169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9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Times New Roman"/>
      <family val="1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sz val="8"/>
      <color indexed="2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Times New Roman"/>
      <family val="1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rgb="FFFF0000"/>
      <name val="Arial"/>
      <family val="2"/>
    </font>
    <font>
      <sz val="8"/>
      <color theme="5" tint="0.39998000860214233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ED2DC"/>
        <bgColor indexed="64"/>
      </patternFill>
    </fill>
    <fill>
      <patternFill patternType="solid">
        <fgColor rgb="FFF0E1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hair"/>
      <right/>
      <top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hair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hair"/>
      <right/>
      <top style="thin"/>
      <bottom style="thin"/>
    </border>
    <border>
      <left/>
      <right/>
      <top style="medium"/>
      <bottom style="medium"/>
    </border>
    <border>
      <left style="hair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medium"/>
      <top/>
      <bottom style="hair"/>
    </border>
    <border>
      <left style="medium"/>
      <right/>
      <top/>
      <bottom style="hair"/>
    </border>
    <border>
      <left style="medium"/>
      <right/>
      <top style="medium"/>
      <bottom/>
    </border>
    <border>
      <left style="hair"/>
      <right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/>
      <right style="hair"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hair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/>
      <right/>
      <top style="medium"/>
      <bottom/>
    </border>
    <border>
      <left/>
      <right style="medium"/>
      <top style="medium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3" fillId="0" borderId="0" xfId="55" applyFont="1" applyAlignment="1">
      <alignment vertical="center"/>
      <protection/>
    </xf>
    <xf numFmtId="0" fontId="4" fillId="0" borderId="0" xfId="55" applyFont="1" applyFill="1" applyAlignment="1" applyProtection="1">
      <alignment vertical="center"/>
      <protection locked="0"/>
    </xf>
    <xf numFmtId="0" fontId="5" fillId="0" borderId="0" xfId="55" applyFont="1" applyAlignment="1" applyProtection="1">
      <alignment vertical="center"/>
      <protection locked="0"/>
    </xf>
    <xf numFmtId="4" fontId="6" fillId="0" borderId="0" xfId="55" applyNumberFormat="1" applyFont="1" applyBorder="1" applyAlignment="1" applyProtection="1">
      <alignment vertical="center"/>
      <protection locked="0"/>
    </xf>
    <xf numFmtId="0" fontId="5" fillId="0" borderId="0" xfId="55" applyFont="1" applyAlignment="1">
      <alignment vertical="center"/>
      <protection/>
    </xf>
    <xf numFmtId="0" fontId="5" fillId="0" borderId="10" xfId="55" applyFont="1" applyBorder="1" applyAlignment="1">
      <alignment vertical="center"/>
      <protection/>
    </xf>
    <xf numFmtId="0" fontId="8" fillId="0" borderId="11" xfId="60" applyFont="1" applyFill="1" applyBorder="1" applyAlignment="1" applyProtection="1">
      <alignment horizontal="left" vertical="center"/>
      <protection locked="0"/>
    </xf>
    <xf numFmtId="0" fontId="9" fillId="0" borderId="12" xfId="60" applyFont="1" applyFill="1" applyBorder="1" applyAlignment="1" applyProtection="1">
      <alignment horizontal="right" vertical="center"/>
      <protection locked="0"/>
    </xf>
    <xf numFmtId="14" fontId="63" fillId="0" borderId="13" xfId="60" applyNumberFormat="1" applyFont="1" applyFill="1" applyBorder="1" applyAlignment="1" applyProtection="1">
      <alignment horizontal="left" vertical="center"/>
      <protection locked="0"/>
    </xf>
    <xf numFmtId="0" fontId="11" fillId="0" borderId="11" xfId="55" applyFont="1" applyBorder="1" applyAlignment="1">
      <alignment horizontal="left" vertical="center"/>
      <protection/>
    </xf>
    <xf numFmtId="0" fontId="8" fillId="0" borderId="12" xfId="55" applyFont="1" applyBorder="1" applyAlignment="1">
      <alignment vertical="center"/>
      <protection/>
    </xf>
    <xf numFmtId="0" fontId="11" fillId="0" borderId="13" xfId="60" applyFont="1" applyFill="1" applyBorder="1" applyAlignment="1" applyProtection="1">
      <alignment horizontal="left" vertical="center"/>
      <protection locked="0"/>
    </xf>
    <xf numFmtId="0" fontId="12" fillId="33" borderId="14" xfId="60" applyFont="1" applyFill="1" applyBorder="1" applyAlignment="1">
      <alignment horizontal="left" vertical="center"/>
      <protection/>
    </xf>
    <xf numFmtId="0" fontId="12" fillId="33" borderId="15" xfId="60" applyFont="1" applyFill="1" applyBorder="1" applyAlignment="1">
      <alignment horizontal="left" vertical="center"/>
      <protection/>
    </xf>
    <xf numFmtId="0" fontId="12" fillId="33" borderId="16" xfId="60" applyFont="1" applyFill="1" applyBorder="1" applyAlignment="1">
      <alignment vertical="center"/>
      <protection/>
    </xf>
    <xf numFmtId="3" fontId="13" fillId="33" borderId="15" xfId="60" applyNumberFormat="1" applyFont="1" applyFill="1" applyBorder="1" applyAlignment="1" applyProtection="1">
      <alignment vertical="center"/>
      <protection/>
    </xf>
    <xf numFmtId="3" fontId="13" fillId="33" borderId="17" xfId="60" applyNumberFormat="1" applyFont="1" applyFill="1" applyBorder="1" applyAlignment="1" applyProtection="1">
      <alignment vertical="center"/>
      <protection/>
    </xf>
    <xf numFmtId="9" fontId="13" fillId="33" borderId="18" xfId="60" applyNumberFormat="1" applyFont="1" applyFill="1" applyBorder="1" applyAlignment="1" applyProtection="1">
      <alignment vertical="center"/>
      <protection/>
    </xf>
    <xf numFmtId="3" fontId="8" fillId="0" borderId="0" xfId="55" applyNumberFormat="1" applyFont="1" applyAlignment="1">
      <alignment vertical="center"/>
      <protection/>
    </xf>
    <xf numFmtId="9" fontId="8" fillId="0" borderId="0" xfId="55" applyNumberFormat="1" applyFont="1" applyAlignment="1">
      <alignment vertical="center"/>
      <protection/>
    </xf>
    <xf numFmtId="0" fontId="14" fillId="32" borderId="19" xfId="55" applyFont="1" applyFill="1" applyBorder="1" applyAlignment="1">
      <alignment horizontal="left" vertical="center"/>
      <protection/>
    </xf>
    <xf numFmtId="0" fontId="14" fillId="32" borderId="12" xfId="55" applyFont="1" applyFill="1" applyBorder="1" applyAlignment="1">
      <alignment horizontal="left" vertical="center"/>
      <protection/>
    </xf>
    <xf numFmtId="0" fontId="12" fillId="32" borderId="13" xfId="60" applyFont="1" applyFill="1" applyBorder="1" applyAlignment="1">
      <alignment vertical="center"/>
      <protection/>
    </xf>
    <xf numFmtId="3" fontId="13" fillId="32" borderId="12" xfId="60" applyNumberFormat="1" applyFont="1" applyFill="1" applyBorder="1" applyAlignment="1" applyProtection="1">
      <alignment vertical="center"/>
      <protection/>
    </xf>
    <xf numFmtId="3" fontId="13" fillId="32" borderId="20" xfId="60" applyNumberFormat="1" applyFont="1" applyFill="1" applyBorder="1" applyAlignment="1" applyProtection="1">
      <alignment vertical="center"/>
      <protection/>
    </xf>
    <xf numFmtId="9" fontId="13" fillId="32" borderId="21" xfId="60" applyNumberFormat="1" applyFont="1" applyFill="1" applyBorder="1" applyAlignment="1" applyProtection="1">
      <alignment vertical="center"/>
      <protection/>
    </xf>
    <xf numFmtId="0" fontId="8" fillId="0" borderId="10" xfId="60" applyFont="1" applyFill="1" applyBorder="1" applyAlignment="1">
      <alignment horizontal="left" vertical="center"/>
      <protection/>
    </xf>
    <xf numFmtId="0" fontId="8" fillId="0" borderId="0" xfId="60" applyFont="1" applyFill="1" applyBorder="1" applyAlignment="1">
      <alignment horizontal="left" vertical="center"/>
      <protection/>
    </xf>
    <xf numFmtId="0" fontId="15" fillId="0" borderId="22" xfId="60" applyFont="1" applyFill="1" applyBorder="1" applyAlignment="1">
      <alignment vertical="center"/>
      <protection/>
    </xf>
    <xf numFmtId="3" fontId="16" fillId="0" borderId="0" xfId="60" applyNumberFormat="1" applyFont="1" applyFill="1" applyBorder="1" applyAlignment="1" applyProtection="1">
      <alignment vertical="center"/>
      <protection locked="0"/>
    </xf>
    <xf numFmtId="9" fontId="16" fillId="0" borderId="23" xfId="60" applyNumberFormat="1" applyFont="1" applyFill="1" applyBorder="1" applyAlignment="1" applyProtection="1">
      <alignment vertical="center"/>
      <protection locked="0"/>
    </xf>
    <xf numFmtId="164" fontId="8" fillId="0" borderId="0" xfId="55" applyNumberFormat="1" applyFont="1" applyAlignment="1">
      <alignment vertical="center"/>
      <protection/>
    </xf>
    <xf numFmtId="0" fontId="15" fillId="0" borderId="22" xfId="55" applyFont="1" applyFill="1" applyBorder="1" applyAlignment="1">
      <alignment vertical="center"/>
      <protection/>
    </xf>
    <xf numFmtId="0" fontId="14" fillId="32" borderId="24" xfId="60" applyFont="1" applyFill="1" applyBorder="1" applyAlignment="1">
      <alignment horizontal="left" vertical="center"/>
      <protection/>
    </xf>
    <xf numFmtId="0" fontId="14" fillId="32" borderId="25" xfId="60" applyFont="1" applyFill="1" applyBorder="1" applyAlignment="1">
      <alignment horizontal="left" vertical="center"/>
      <protection/>
    </xf>
    <xf numFmtId="0" fontId="12" fillId="32" borderId="26" xfId="60" applyFont="1" applyFill="1" applyBorder="1" applyAlignment="1">
      <alignment vertical="center"/>
      <protection/>
    </xf>
    <xf numFmtId="3" fontId="13" fillId="32" borderId="25" xfId="60" applyNumberFormat="1" applyFont="1" applyFill="1" applyBorder="1" applyAlignment="1" applyProtection="1">
      <alignment vertical="center"/>
      <protection/>
    </xf>
    <xf numFmtId="9" fontId="13" fillId="32" borderId="27" xfId="60" applyNumberFormat="1" applyFont="1" applyFill="1" applyBorder="1" applyAlignment="1" applyProtection="1">
      <alignment vertical="center"/>
      <protection/>
    </xf>
    <xf numFmtId="3" fontId="13" fillId="32" borderId="28" xfId="60" applyNumberFormat="1" applyFont="1" applyFill="1" applyBorder="1" applyAlignment="1" applyProtection="1">
      <alignment vertical="center"/>
      <protection/>
    </xf>
    <xf numFmtId="0" fontId="5" fillId="0" borderId="0" xfId="55" applyFont="1" applyAlignment="1">
      <alignment horizontal="center" vertical="center"/>
      <protection/>
    </xf>
    <xf numFmtId="3" fontId="13" fillId="33" borderId="29" xfId="60" applyNumberFormat="1" applyFont="1" applyFill="1" applyBorder="1" applyAlignment="1" applyProtection="1">
      <alignment vertical="center"/>
      <protection/>
    </xf>
    <xf numFmtId="3" fontId="13" fillId="33" borderId="30" xfId="60" applyNumberFormat="1" applyFont="1" applyFill="1" applyBorder="1" applyAlignment="1" applyProtection="1">
      <alignment vertical="center"/>
      <protection/>
    </xf>
    <xf numFmtId="9" fontId="13" fillId="33" borderId="31" xfId="60" applyNumberFormat="1" applyFont="1" applyFill="1" applyBorder="1" applyAlignment="1" applyProtection="1">
      <alignment vertical="center"/>
      <protection/>
    </xf>
    <xf numFmtId="0" fontId="14" fillId="32" borderId="32" xfId="60" applyFont="1" applyFill="1" applyBorder="1" applyAlignment="1">
      <alignment horizontal="left" vertical="center"/>
      <protection/>
    </xf>
    <xf numFmtId="0" fontId="14" fillId="32" borderId="33" xfId="60" applyFont="1" applyFill="1" applyBorder="1" applyAlignment="1">
      <alignment horizontal="left" vertical="center"/>
      <protection/>
    </xf>
    <xf numFmtId="0" fontId="12" fillId="32" borderId="34" xfId="60" applyFont="1" applyFill="1" applyBorder="1" applyAlignment="1">
      <alignment vertical="center"/>
      <protection/>
    </xf>
    <xf numFmtId="3" fontId="13" fillId="32" borderId="33" xfId="60" applyNumberFormat="1" applyFont="1" applyFill="1" applyBorder="1" applyAlignment="1" applyProtection="1">
      <alignment vertical="center"/>
      <protection/>
    </xf>
    <xf numFmtId="9" fontId="13" fillId="32" borderId="35" xfId="60" applyNumberFormat="1" applyFont="1" applyFill="1" applyBorder="1" applyAlignment="1" applyProtection="1">
      <alignment vertical="center"/>
      <protection/>
    </xf>
    <xf numFmtId="0" fontId="8" fillId="34" borderId="10" xfId="60" applyFont="1" applyFill="1" applyBorder="1" applyAlignment="1">
      <alignment horizontal="left" vertical="center"/>
      <protection/>
    </xf>
    <xf numFmtId="0" fontId="8" fillId="34" borderId="0" xfId="60" applyFont="1" applyFill="1" applyBorder="1" applyAlignment="1">
      <alignment horizontal="left" vertical="center"/>
      <protection/>
    </xf>
    <xf numFmtId="0" fontId="15" fillId="34" borderId="22" xfId="60" applyFont="1" applyFill="1" applyBorder="1" applyAlignment="1">
      <alignment vertical="center"/>
      <protection/>
    </xf>
    <xf numFmtId="3" fontId="16" fillId="34" borderId="0" xfId="60" applyNumberFormat="1" applyFont="1" applyFill="1" applyBorder="1" applyAlignment="1" applyProtection="1">
      <alignment vertical="center"/>
      <protection locked="0"/>
    </xf>
    <xf numFmtId="9" fontId="16" fillId="34" borderId="23" xfId="60" applyNumberFormat="1" applyFont="1" applyFill="1" applyBorder="1" applyAlignment="1" applyProtection="1">
      <alignment vertical="center"/>
      <protection locked="0"/>
    </xf>
    <xf numFmtId="0" fontId="8" fillId="0" borderId="14" xfId="60" applyFont="1" applyFill="1" applyBorder="1" applyAlignment="1">
      <alignment horizontal="left" vertical="center"/>
      <protection/>
    </xf>
    <xf numFmtId="0" fontId="8" fillId="0" borderId="15" xfId="60" applyFont="1" applyFill="1" applyBorder="1" applyAlignment="1">
      <alignment horizontal="left" vertical="center"/>
      <protection/>
    </xf>
    <xf numFmtId="0" fontId="15" fillId="0" borderId="16" xfId="60" applyFont="1" applyFill="1" applyBorder="1" applyAlignment="1">
      <alignment vertical="center"/>
      <protection/>
    </xf>
    <xf numFmtId="0" fontId="12" fillId="35" borderId="14" xfId="55" applyFont="1" applyFill="1" applyBorder="1" applyAlignment="1">
      <alignment horizontal="left" vertical="center"/>
      <protection/>
    </xf>
    <xf numFmtId="0" fontId="12" fillId="35" borderId="15" xfId="55" applyFont="1" applyFill="1" applyBorder="1" applyAlignment="1">
      <alignment horizontal="left" vertical="center"/>
      <protection/>
    </xf>
    <xf numFmtId="0" fontId="8" fillId="35" borderId="16" xfId="55" applyFont="1" applyFill="1" applyBorder="1" applyAlignment="1">
      <alignment vertical="center"/>
      <protection/>
    </xf>
    <xf numFmtId="3" fontId="12" fillId="35" borderId="29" xfId="55" applyNumberFormat="1" applyFont="1" applyFill="1" applyBorder="1" applyAlignment="1">
      <alignment vertical="center"/>
      <protection/>
    </xf>
    <xf numFmtId="9" fontId="12" fillId="35" borderId="31" xfId="55" applyNumberFormat="1" applyFont="1" applyFill="1" applyBorder="1" applyAlignment="1">
      <alignment vertical="center"/>
      <protection/>
    </xf>
    <xf numFmtId="0" fontId="12" fillId="33" borderId="36" xfId="55" applyFont="1" applyFill="1" applyBorder="1" applyAlignment="1">
      <alignment horizontal="left" vertical="center"/>
      <protection/>
    </xf>
    <xf numFmtId="0" fontId="12" fillId="33" borderId="29" xfId="55" applyFont="1" applyFill="1" applyBorder="1" applyAlignment="1">
      <alignment horizontal="left" vertical="center"/>
      <protection/>
    </xf>
    <xf numFmtId="0" fontId="8" fillId="33" borderId="37" xfId="55" applyFont="1" applyFill="1" applyBorder="1" applyAlignment="1">
      <alignment vertical="center"/>
      <protection/>
    </xf>
    <xf numFmtId="3" fontId="12" fillId="33" borderId="29" xfId="55" applyNumberFormat="1" applyFont="1" applyFill="1" applyBorder="1" applyAlignment="1">
      <alignment vertical="center"/>
      <protection/>
    </xf>
    <xf numFmtId="3" fontId="12" fillId="33" borderId="30" xfId="55" applyNumberFormat="1" applyFont="1" applyFill="1" applyBorder="1" applyAlignment="1">
      <alignment vertical="center"/>
      <protection/>
    </xf>
    <xf numFmtId="9" fontId="12" fillId="33" borderId="31" xfId="55" applyNumberFormat="1" applyFont="1" applyFill="1" applyBorder="1" applyAlignment="1">
      <alignment vertical="center"/>
      <protection/>
    </xf>
    <xf numFmtId="0" fontId="5" fillId="34" borderId="0" xfId="60" applyFont="1" applyFill="1" applyBorder="1" applyAlignment="1">
      <alignment horizontal="left" vertical="center"/>
      <protection/>
    </xf>
    <xf numFmtId="4" fontId="5" fillId="0" borderId="0" xfId="55" applyNumberFormat="1" applyFont="1" applyAlignment="1">
      <alignment vertical="center"/>
      <protection/>
    </xf>
    <xf numFmtId="49" fontId="8" fillId="0" borderId="10" xfId="60" applyNumberFormat="1" applyFont="1" applyFill="1" applyBorder="1" applyAlignment="1">
      <alignment horizontal="left" vertical="center"/>
      <protection/>
    </xf>
    <xf numFmtId="0" fontId="8" fillId="0" borderId="0" xfId="55" applyFont="1" applyFill="1" applyBorder="1" applyAlignment="1">
      <alignment horizontal="left" vertical="center"/>
      <protection/>
    </xf>
    <xf numFmtId="0" fontId="15" fillId="0" borderId="22" xfId="55" applyFont="1" applyFill="1" applyBorder="1" applyAlignment="1">
      <alignment horizontal="left" vertical="center"/>
      <protection/>
    </xf>
    <xf numFmtId="0" fontId="8" fillId="0" borderId="10" xfId="55" applyFont="1" applyFill="1" applyBorder="1" applyAlignment="1">
      <alignment horizontal="left" vertical="center"/>
      <protection/>
    </xf>
    <xf numFmtId="0" fontId="8" fillId="10" borderId="36" xfId="55" applyFont="1" applyFill="1" applyBorder="1" applyAlignment="1">
      <alignment horizontal="left" vertical="center"/>
      <protection/>
    </xf>
    <xf numFmtId="0" fontId="12" fillId="35" borderId="29" xfId="60" applyFont="1" applyFill="1" applyBorder="1" applyAlignment="1">
      <alignment horizontal="left" vertical="center"/>
      <protection/>
    </xf>
    <xf numFmtId="0" fontId="8" fillId="35" borderId="37" xfId="60" applyFont="1" applyFill="1" applyBorder="1" applyAlignment="1">
      <alignment vertical="center"/>
      <protection/>
    </xf>
    <xf numFmtId="3" fontId="12" fillId="35" borderId="30" xfId="55" applyNumberFormat="1" applyFont="1" applyFill="1" applyBorder="1" applyAlignment="1">
      <alignment vertical="center"/>
      <protection/>
    </xf>
    <xf numFmtId="0" fontId="8" fillId="33" borderId="36" xfId="55" applyFont="1" applyFill="1" applyBorder="1" applyAlignment="1">
      <alignment horizontal="left" vertical="center"/>
      <protection/>
    </xf>
    <xf numFmtId="49" fontId="8" fillId="0" borderId="38" xfId="60" applyNumberFormat="1" applyFont="1" applyFill="1" applyBorder="1" applyAlignment="1">
      <alignment horizontal="left" vertical="center"/>
      <protection/>
    </xf>
    <xf numFmtId="49" fontId="8" fillId="0" borderId="39" xfId="60" applyNumberFormat="1" applyFont="1" applyFill="1" applyBorder="1" applyAlignment="1">
      <alignment horizontal="left" vertical="center"/>
      <protection/>
    </xf>
    <xf numFmtId="0" fontId="15" fillId="0" borderId="40" xfId="60" applyFont="1" applyFill="1" applyBorder="1" applyAlignment="1">
      <alignment horizontal="left" vertical="center"/>
      <protection/>
    </xf>
    <xf numFmtId="3" fontId="16" fillId="0" borderId="41" xfId="60" applyNumberFormat="1" applyFont="1" applyFill="1" applyBorder="1" applyAlignment="1" applyProtection="1">
      <alignment vertical="center"/>
      <protection locked="0"/>
    </xf>
    <xf numFmtId="3" fontId="16" fillId="0" borderId="42" xfId="60" applyNumberFormat="1" applyFont="1" applyFill="1" applyBorder="1" applyAlignment="1" applyProtection="1">
      <alignment vertical="center"/>
      <protection locked="0"/>
    </xf>
    <xf numFmtId="9" fontId="16" fillId="0" borderId="43" xfId="60" applyNumberFormat="1" applyFont="1" applyFill="1" applyBorder="1" applyAlignment="1" applyProtection="1">
      <alignment vertical="center"/>
      <protection locked="0"/>
    </xf>
    <xf numFmtId="49" fontId="8" fillId="34" borderId="10" xfId="60" applyNumberFormat="1" applyFont="1" applyFill="1" applyBorder="1" applyAlignment="1">
      <alignment horizontal="left" vertical="center"/>
      <protection/>
    </xf>
    <xf numFmtId="49" fontId="8" fillId="34" borderId="0" xfId="60" applyNumberFormat="1" applyFont="1" applyFill="1" applyBorder="1" applyAlignment="1">
      <alignment horizontal="left" vertical="center"/>
      <protection/>
    </xf>
    <xf numFmtId="0" fontId="15" fillId="34" borderId="22" xfId="60" applyFont="1" applyFill="1" applyBorder="1" applyAlignment="1">
      <alignment horizontal="left" vertical="center"/>
      <protection/>
    </xf>
    <xf numFmtId="49" fontId="8" fillId="0" borderId="44" xfId="60" applyNumberFormat="1" applyFont="1" applyFill="1" applyBorder="1" applyAlignment="1">
      <alignment horizontal="left" vertical="center"/>
      <protection/>
    </xf>
    <xf numFmtId="49" fontId="8" fillId="0" borderId="41" xfId="60" applyNumberFormat="1" applyFont="1" applyFill="1" applyBorder="1" applyAlignment="1">
      <alignment horizontal="left" vertical="center"/>
      <protection/>
    </xf>
    <xf numFmtId="49" fontId="8" fillId="34" borderId="15" xfId="60" applyNumberFormat="1" applyFont="1" applyFill="1" applyBorder="1" applyAlignment="1">
      <alignment horizontal="left" vertical="center"/>
      <protection/>
    </xf>
    <xf numFmtId="0" fontId="12" fillId="33" borderId="29" xfId="60" applyFont="1" applyFill="1" applyBorder="1" applyAlignment="1">
      <alignment horizontal="left" vertical="center"/>
      <protection/>
    </xf>
    <xf numFmtId="0" fontId="8" fillId="33" borderId="37" xfId="60" applyFont="1" applyFill="1" applyBorder="1" applyAlignment="1">
      <alignment vertical="center"/>
      <protection/>
    </xf>
    <xf numFmtId="3" fontId="12" fillId="33" borderId="29" xfId="60" applyNumberFormat="1" applyFont="1" applyFill="1" applyBorder="1" applyAlignment="1">
      <alignment horizontal="right" vertical="center"/>
      <protection/>
    </xf>
    <xf numFmtId="9" fontId="12" fillId="33" borderId="31" xfId="60" applyNumberFormat="1" applyFont="1" applyFill="1" applyBorder="1" applyAlignment="1">
      <alignment horizontal="right" vertical="center"/>
      <protection/>
    </xf>
    <xf numFmtId="0" fontId="8" fillId="0" borderId="36" xfId="55" applyFont="1" applyFill="1" applyBorder="1" applyAlignment="1">
      <alignment horizontal="left" vertical="center"/>
      <protection/>
    </xf>
    <xf numFmtId="0" fontId="8" fillId="0" borderId="29" xfId="55" applyFont="1" applyFill="1" applyBorder="1" applyAlignment="1">
      <alignment horizontal="left" vertical="center"/>
      <protection/>
    </xf>
    <xf numFmtId="0" fontId="8" fillId="0" borderId="37" xfId="55" applyFont="1" applyFill="1" applyBorder="1" applyAlignment="1">
      <alignment vertical="center"/>
      <protection/>
    </xf>
    <xf numFmtId="3" fontId="8" fillId="0" borderId="29" xfId="55" applyNumberFormat="1" applyFont="1" applyFill="1" applyBorder="1" applyAlignment="1">
      <alignment vertical="center"/>
      <protection/>
    </xf>
    <xf numFmtId="3" fontId="16" fillId="0" borderId="30" xfId="55" applyNumberFormat="1" applyFont="1" applyFill="1" applyBorder="1" applyAlignment="1">
      <alignment vertical="center"/>
      <protection/>
    </xf>
    <xf numFmtId="9" fontId="16" fillId="0" borderId="31" xfId="55" applyNumberFormat="1" applyFont="1" applyFill="1" applyBorder="1" applyAlignment="1">
      <alignment vertical="center"/>
      <protection/>
    </xf>
    <xf numFmtId="0" fontId="8" fillId="36" borderId="45" xfId="55" applyFont="1" applyFill="1" applyBorder="1" applyAlignment="1">
      <alignment horizontal="left" vertical="center"/>
      <protection/>
    </xf>
    <xf numFmtId="3" fontId="13" fillId="36" borderId="0" xfId="60" applyNumberFormat="1" applyFont="1" applyFill="1" applyBorder="1" applyAlignment="1" applyProtection="1">
      <alignment vertical="center"/>
      <protection/>
    </xf>
    <xf numFmtId="3" fontId="12" fillId="36" borderId="46" xfId="60" applyNumberFormat="1" applyFont="1" applyFill="1" applyBorder="1" applyAlignment="1" applyProtection="1">
      <alignment vertical="center"/>
      <protection/>
    </xf>
    <xf numFmtId="9" fontId="12" fillId="36" borderId="47" xfId="60" applyNumberFormat="1" applyFont="1" applyFill="1" applyBorder="1" applyAlignment="1" applyProtection="1">
      <alignment vertical="center"/>
      <protection/>
    </xf>
    <xf numFmtId="49" fontId="12" fillId="32" borderId="48" xfId="60" applyNumberFormat="1" applyFont="1" applyFill="1" applyBorder="1" applyAlignment="1">
      <alignment horizontal="left" vertical="center"/>
      <protection/>
    </xf>
    <xf numFmtId="0" fontId="14" fillId="32" borderId="49" xfId="60" applyFont="1" applyFill="1" applyBorder="1" applyAlignment="1">
      <alignment horizontal="left" vertical="center"/>
      <protection/>
    </xf>
    <xf numFmtId="0" fontId="14" fillId="32" borderId="50" xfId="60" applyFont="1" applyFill="1" applyBorder="1" applyAlignment="1">
      <alignment vertical="center"/>
      <protection/>
    </xf>
    <xf numFmtId="3" fontId="13" fillId="32" borderId="49" xfId="55" applyNumberFormat="1" applyFont="1" applyFill="1" applyBorder="1" applyAlignment="1" applyProtection="1">
      <alignment vertical="center"/>
      <protection/>
    </xf>
    <xf numFmtId="9" fontId="13" fillId="32" borderId="51" xfId="55" applyNumberFormat="1" applyFont="1" applyFill="1" applyBorder="1" applyAlignment="1" applyProtection="1">
      <alignment vertical="center"/>
      <protection/>
    </xf>
    <xf numFmtId="0" fontId="4" fillId="0" borderId="0" xfId="55" applyFont="1" applyAlignment="1">
      <alignment vertical="center"/>
      <protection/>
    </xf>
    <xf numFmtId="49" fontId="12" fillId="32" borderId="52" xfId="60" applyNumberFormat="1" applyFont="1" applyFill="1" applyBorder="1" applyAlignment="1">
      <alignment horizontal="left" vertical="center"/>
      <protection/>
    </xf>
    <xf numFmtId="0" fontId="14" fillId="32" borderId="0" xfId="60" applyFont="1" applyFill="1" applyBorder="1" applyAlignment="1">
      <alignment horizontal="left" vertical="center"/>
      <protection/>
    </xf>
    <xf numFmtId="0" fontId="14" fillId="32" borderId="22" xfId="55" applyFont="1" applyFill="1" applyBorder="1" applyAlignment="1">
      <alignment vertical="center"/>
      <protection/>
    </xf>
    <xf numFmtId="3" fontId="13" fillId="32" borderId="0" xfId="55" applyNumberFormat="1" applyFont="1" applyFill="1" applyBorder="1" applyAlignment="1" applyProtection="1">
      <alignment vertical="center"/>
      <protection/>
    </xf>
    <xf numFmtId="9" fontId="13" fillId="32" borderId="23" xfId="55" applyNumberFormat="1" applyFont="1" applyFill="1" applyBorder="1" applyAlignment="1" applyProtection="1">
      <alignment vertical="center"/>
      <protection/>
    </xf>
    <xf numFmtId="3" fontId="13" fillId="32" borderId="53" xfId="55" applyNumberFormat="1" applyFont="1" applyFill="1" applyBorder="1" applyAlignment="1" applyProtection="1">
      <alignment vertical="center"/>
      <protection/>
    </xf>
    <xf numFmtId="0" fontId="8" fillId="36" borderId="52" xfId="55" applyFont="1" applyFill="1" applyBorder="1" applyAlignment="1">
      <alignment horizontal="left" vertical="center"/>
      <protection/>
    </xf>
    <xf numFmtId="3" fontId="13" fillId="36" borderId="53" xfId="60" applyNumberFormat="1" applyFont="1" applyFill="1" applyBorder="1" applyAlignment="1" applyProtection="1">
      <alignment vertical="center"/>
      <protection/>
    </xf>
    <xf numFmtId="3" fontId="12" fillId="36" borderId="54" xfId="60" applyNumberFormat="1" applyFont="1" applyFill="1" applyBorder="1" applyAlignment="1" applyProtection="1">
      <alignment vertical="center"/>
      <protection/>
    </xf>
    <xf numFmtId="9" fontId="12" fillId="36" borderId="23" xfId="60" applyNumberFormat="1" applyFont="1" applyFill="1" applyBorder="1" applyAlignment="1" applyProtection="1">
      <alignment vertical="center"/>
      <protection/>
    </xf>
    <xf numFmtId="0" fontId="14" fillId="32" borderId="22" xfId="60" applyFont="1" applyFill="1" applyBorder="1" applyAlignment="1">
      <alignment vertical="center"/>
      <protection/>
    </xf>
    <xf numFmtId="3" fontId="13" fillId="32" borderId="54" xfId="55" applyNumberFormat="1" applyFont="1" applyFill="1" applyBorder="1" applyAlignment="1" applyProtection="1">
      <alignment vertical="center"/>
      <protection/>
    </xf>
    <xf numFmtId="9" fontId="13" fillId="32" borderId="23" xfId="55" applyNumberFormat="1" applyFont="1" applyFill="1" applyBorder="1" applyAlignment="1" applyProtection="1">
      <alignment horizontal="right" vertical="center"/>
      <protection/>
    </xf>
    <xf numFmtId="3" fontId="8" fillId="0" borderId="0" xfId="55" applyNumberFormat="1" applyFont="1" applyBorder="1" applyAlignment="1">
      <alignment vertical="center"/>
      <protection/>
    </xf>
    <xf numFmtId="0" fontId="5" fillId="0" borderId="0" xfId="55" applyFont="1" applyBorder="1" applyAlignment="1">
      <alignment vertical="center"/>
      <protection/>
    </xf>
    <xf numFmtId="49" fontId="12" fillId="32" borderId="55" xfId="60" applyNumberFormat="1" applyFont="1" applyFill="1" applyBorder="1" applyAlignment="1">
      <alignment horizontal="left" vertical="center"/>
      <protection/>
    </xf>
    <xf numFmtId="0" fontId="14" fillId="32" borderId="15" xfId="60" applyFont="1" applyFill="1" applyBorder="1" applyAlignment="1">
      <alignment horizontal="left" vertical="center"/>
      <protection/>
    </xf>
    <xf numFmtId="0" fontId="14" fillId="32" borderId="16" xfId="55" applyFont="1" applyFill="1" applyBorder="1" applyAlignment="1">
      <alignment vertical="center"/>
      <protection/>
    </xf>
    <xf numFmtId="3" fontId="13" fillId="32" borderId="56" xfId="55" applyNumberFormat="1" applyFont="1" applyFill="1" applyBorder="1" applyAlignment="1" applyProtection="1">
      <alignment vertical="center"/>
      <protection/>
    </xf>
    <xf numFmtId="3" fontId="13" fillId="32" borderId="57" xfId="55" applyNumberFormat="1" applyFont="1" applyFill="1" applyBorder="1" applyAlignment="1" applyProtection="1">
      <alignment vertical="center"/>
      <protection/>
    </xf>
    <xf numFmtId="9" fontId="13" fillId="32" borderId="58" xfId="55" applyNumberFormat="1" applyFont="1" applyFill="1" applyBorder="1" applyAlignment="1" applyProtection="1">
      <alignment vertical="center"/>
      <protection/>
    </xf>
    <xf numFmtId="0" fontId="8" fillId="0" borderId="0" xfId="55" applyFont="1" applyAlignment="1">
      <alignment vertical="center"/>
      <protection/>
    </xf>
    <xf numFmtId="3" fontId="5" fillId="0" borderId="0" xfId="55" applyNumberFormat="1" applyFont="1" applyAlignment="1">
      <alignment vertical="center"/>
      <protection/>
    </xf>
    <xf numFmtId="3" fontId="5" fillId="0" borderId="0" xfId="55" applyNumberFormat="1" applyFont="1" applyBorder="1" applyAlignment="1">
      <alignment vertical="center"/>
      <protection/>
    </xf>
    <xf numFmtId="9" fontId="5" fillId="0" borderId="0" xfId="55" applyNumberFormat="1" applyFont="1" applyAlignment="1">
      <alignment vertical="center"/>
      <protection/>
    </xf>
    <xf numFmtId="4" fontId="5" fillId="0" borderId="0" xfId="55" applyNumberFormat="1" applyFont="1" applyBorder="1" applyAlignment="1">
      <alignment vertical="center"/>
      <protection/>
    </xf>
    <xf numFmtId="4" fontId="16" fillId="0" borderId="0" xfId="55" applyNumberFormat="1" applyFont="1" applyBorder="1" applyAlignment="1">
      <alignment vertical="center"/>
      <protection/>
    </xf>
    <xf numFmtId="0" fontId="5" fillId="0" borderId="0" xfId="55" applyFont="1" applyFill="1" applyAlignment="1">
      <alignment vertical="center"/>
      <protection/>
    </xf>
    <xf numFmtId="3" fontId="8" fillId="0" borderId="0" xfId="55" applyNumberFormat="1" applyFont="1" applyFill="1" applyAlignment="1">
      <alignment vertical="center"/>
      <protection/>
    </xf>
    <xf numFmtId="9" fontId="8" fillId="0" borderId="0" xfId="55" applyNumberFormat="1" applyFont="1" applyFill="1" applyAlignment="1">
      <alignment vertical="center"/>
      <protection/>
    </xf>
    <xf numFmtId="0" fontId="2" fillId="0" borderId="0" xfId="58">
      <alignment/>
      <protection/>
    </xf>
    <xf numFmtId="0" fontId="19" fillId="0" borderId="0" xfId="58" applyFont="1" applyFill="1" applyBorder="1" applyAlignment="1">
      <alignment horizontal="center" wrapText="1"/>
      <protection/>
    </xf>
    <xf numFmtId="0" fontId="21" fillId="0" borderId="59" xfId="58" applyFont="1" applyFill="1" applyBorder="1">
      <alignment/>
      <protection/>
    </xf>
    <xf numFmtId="0" fontId="20" fillId="0" borderId="59" xfId="58" applyFont="1" applyFill="1" applyBorder="1">
      <alignment/>
      <protection/>
    </xf>
    <xf numFmtId="0" fontId="20" fillId="0" borderId="60" xfId="58" applyFont="1" applyFill="1" applyBorder="1">
      <alignment/>
      <protection/>
    </xf>
    <xf numFmtId="3" fontId="21" fillId="0" borderId="59" xfId="58" applyNumberFormat="1" applyFont="1" applyFill="1" applyBorder="1">
      <alignment/>
      <protection/>
    </xf>
    <xf numFmtId="0" fontId="22" fillId="0" borderId="59" xfId="58" applyFont="1" applyFill="1" applyBorder="1">
      <alignment/>
      <protection/>
    </xf>
    <xf numFmtId="3" fontId="22" fillId="0" borderId="59" xfId="58" applyNumberFormat="1" applyFont="1" applyFill="1" applyBorder="1">
      <alignment/>
      <protection/>
    </xf>
    <xf numFmtId="3" fontId="20" fillId="0" borderId="59" xfId="58" applyNumberFormat="1" applyFont="1" applyFill="1" applyBorder="1">
      <alignment/>
      <protection/>
    </xf>
    <xf numFmtId="0" fontId="19" fillId="0" borderId="59" xfId="58" applyFont="1" applyFill="1" applyBorder="1">
      <alignment/>
      <protection/>
    </xf>
    <xf numFmtId="0" fontId="20" fillId="0" borderId="59" xfId="58" applyFont="1" applyFill="1" applyBorder="1">
      <alignment/>
      <protection/>
    </xf>
    <xf numFmtId="0" fontId="20" fillId="0" borderId="59" xfId="58" applyFont="1" applyFill="1" applyBorder="1" applyAlignment="1">
      <alignment wrapText="1"/>
      <protection/>
    </xf>
    <xf numFmtId="49" fontId="19" fillId="0" borderId="59" xfId="58" applyNumberFormat="1" applyFont="1" applyFill="1" applyBorder="1">
      <alignment/>
      <protection/>
    </xf>
    <xf numFmtId="49" fontId="21" fillId="0" borderId="59" xfId="58" applyNumberFormat="1" applyFont="1" applyFill="1" applyBorder="1">
      <alignment/>
      <protection/>
    </xf>
    <xf numFmtId="49" fontId="20" fillId="0" borderId="59" xfId="58" applyNumberFormat="1" applyFont="1" applyFill="1" applyBorder="1" applyAlignment="1">
      <alignment wrapText="1"/>
      <protection/>
    </xf>
    <xf numFmtId="49" fontId="20" fillId="0" borderId="59" xfId="58" applyNumberFormat="1" applyFont="1" applyFill="1" applyBorder="1">
      <alignment/>
      <protection/>
    </xf>
    <xf numFmtId="49" fontId="20" fillId="0" borderId="59" xfId="58" applyNumberFormat="1" applyFont="1" applyFill="1" applyBorder="1">
      <alignment/>
      <protection/>
    </xf>
    <xf numFmtId="3" fontId="20" fillId="0" borderId="59" xfId="58" applyNumberFormat="1" applyFont="1" applyFill="1" applyBorder="1">
      <alignment/>
      <protection/>
    </xf>
    <xf numFmtId="0" fontId="19" fillId="0" borderId="59" xfId="58" applyFont="1" applyFill="1" applyBorder="1" applyAlignment="1">
      <alignment wrapText="1"/>
      <protection/>
    </xf>
    <xf numFmtId="0" fontId="22" fillId="0" borderId="59" xfId="58" applyFont="1" applyFill="1" applyBorder="1" applyAlignment="1">
      <alignment wrapText="1"/>
      <protection/>
    </xf>
    <xf numFmtId="49" fontId="19" fillId="0" borderId="59" xfId="58" applyNumberFormat="1" applyFont="1" applyFill="1" applyBorder="1">
      <alignment/>
      <protection/>
    </xf>
    <xf numFmtId="49" fontId="22" fillId="0" borderId="59" xfId="58" applyNumberFormat="1" applyFont="1" applyFill="1" applyBorder="1">
      <alignment/>
      <protection/>
    </xf>
    <xf numFmtId="49" fontId="22" fillId="0" borderId="59" xfId="58" applyNumberFormat="1" applyFont="1" applyFill="1" applyBorder="1" applyAlignment="1">
      <alignment wrapText="1"/>
      <protection/>
    </xf>
    <xf numFmtId="0" fontId="20" fillId="0" borderId="59" xfId="58" applyFont="1" applyFill="1" applyBorder="1">
      <alignment/>
      <protection/>
    </xf>
    <xf numFmtId="0" fontId="20" fillId="0" borderId="0" xfId="58" applyFont="1" applyFill="1" applyBorder="1" applyAlignment="1">
      <alignment wrapText="1"/>
      <protection/>
    </xf>
    <xf numFmtId="49" fontId="21" fillId="0" borderId="59" xfId="58" applyNumberFormat="1" applyFont="1" applyFill="1" applyBorder="1">
      <alignment/>
      <protection/>
    </xf>
    <xf numFmtId="0" fontId="19" fillId="0" borderId="59" xfId="58" applyFont="1" applyFill="1" applyBorder="1" applyAlignment="1">
      <alignment wrapText="1"/>
      <protection/>
    </xf>
    <xf numFmtId="0" fontId="19" fillId="0" borderId="0" xfId="58" applyFont="1" applyFill="1" applyBorder="1" applyAlignment="1">
      <alignment/>
      <protection/>
    </xf>
    <xf numFmtId="3" fontId="21" fillId="0" borderId="59" xfId="58" applyNumberFormat="1" applyFont="1" applyFill="1" applyBorder="1" applyAlignment="1">
      <alignment horizontal="right"/>
      <protection/>
    </xf>
    <xf numFmtId="0" fontId="19" fillId="0" borderId="61" xfId="58" applyFont="1" applyFill="1" applyBorder="1">
      <alignment/>
      <protection/>
    </xf>
    <xf numFmtId="0" fontId="64" fillId="0" borderId="59" xfId="58" applyFont="1" applyFill="1" applyBorder="1">
      <alignment/>
      <protection/>
    </xf>
    <xf numFmtId="3" fontId="65" fillId="0" borderId="59" xfId="58" applyNumberFormat="1" applyFont="1" applyFill="1" applyBorder="1">
      <alignment/>
      <protection/>
    </xf>
    <xf numFmtId="3" fontId="64" fillId="0" borderId="59" xfId="58" applyNumberFormat="1" applyFont="1" applyFill="1" applyBorder="1">
      <alignment/>
      <protection/>
    </xf>
    <xf numFmtId="0" fontId="19" fillId="37" borderId="59" xfId="58" applyFont="1" applyFill="1" applyBorder="1" applyAlignment="1">
      <alignment wrapText="1"/>
      <protection/>
    </xf>
    <xf numFmtId="0" fontId="65" fillId="0" borderId="59" xfId="58" applyFont="1" applyFill="1" applyBorder="1">
      <alignment/>
      <protection/>
    </xf>
    <xf numFmtId="0" fontId="20" fillId="37" borderId="60" xfId="58" applyFont="1" applyFill="1" applyBorder="1">
      <alignment/>
      <protection/>
    </xf>
    <xf numFmtId="0" fontId="19" fillId="0" borderId="62" xfId="58" applyFont="1" applyFill="1" applyBorder="1">
      <alignment/>
      <protection/>
    </xf>
    <xf numFmtId="0" fontId="20" fillId="37" borderId="0" xfId="58" applyFont="1" applyFill="1" applyBorder="1">
      <alignment/>
      <protection/>
    </xf>
    <xf numFmtId="0" fontId="20" fillId="0" borderId="0" xfId="58" applyFont="1" applyFill="1" applyBorder="1">
      <alignment/>
      <protection/>
    </xf>
    <xf numFmtId="0" fontId="21" fillId="37" borderId="59" xfId="58" applyFont="1" applyFill="1" applyBorder="1">
      <alignment/>
      <protection/>
    </xf>
    <xf numFmtId="3" fontId="21" fillId="0" borderId="59" xfId="58" applyNumberFormat="1" applyFont="1" applyFill="1" applyBorder="1">
      <alignment/>
      <protection/>
    </xf>
    <xf numFmtId="0" fontId="19" fillId="0" borderId="59" xfId="58" applyFont="1" applyFill="1" applyBorder="1" applyAlignment="1">
      <alignment/>
      <protection/>
    </xf>
    <xf numFmtId="0" fontId="21" fillId="0" borderId="59" xfId="58" applyFont="1" applyFill="1" applyBorder="1" applyAlignment="1">
      <alignment horizontal="center" wrapText="1"/>
      <protection/>
    </xf>
    <xf numFmtId="169" fontId="21" fillId="0" borderId="59" xfId="58" applyNumberFormat="1" applyFont="1" applyFill="1" applyBorder="1">
      <alignment/>
      <protection/>
    </xf>
    <xf numFmtId="0" fontId="23" fillId="0" borderId="59" xfId="58" applyFont="1" applyFill="1" applyBorder="1" applyAlignment="1">
      <alignment wrapText="1"/>
      <protection/>
    </xf>
    <xf numFmtId="0" fontId="19" fillId="0" borderId="59" xfId="58" applyFont="1" applyFill="1" applyBorder="1" applyAlignment="1">
      <alignment horizontal="center" wrapText="1"/>
      <protection/>
    </xf>
    <xf numFmtId="0" fontId="20" fillId="37" borderId="59" xfId="58" applyFont="1" applyFill="1" applyBorder="1">
      <alignment/>
      <protection/>
    </xf>
    <xf numFmtId="3" fontId="21" fillId="37" borderId="59" xfId="58" applyNumberFormat="1" applyFont="1" applyFill="1" applyBorder="1">
      <alignment/>
      <protection/>
    </xf>
    <xf numFmtId="3" fontId="20" fillId="37" borderId="59" xfId="58" applyNumberFormat="1" applyFont="1" applyFill="1" applyBorder="1">
      <alignment/>
      <protection/>
    </xf>
    <xf numFmtId="0" fontId="21" fillId="37" borderId="41" xfId="58" applyFont="1" applyFill="1" applyBorder="1">
      <alignment/>
      <protection/>
    </xf>
    <xf numFmtId="0" fontId="2" fillId="0" borderId="41" xfId="58" applyFill="1" applyBorder="1">
      <alignment/>
      <protection/>
    </xf>
    <xf numFmtId="169" fontId="21" fillId="0" borderId="41" xfId="58" applyNumberFormat="1" applyFont="1" applyFill="1" applyBorder="1">
      <alignment/>
      <protection/>
    </xf>
    <xf numFmtId="0" fontId="20" fillId="37" borderId="63" xfId="58" applyFont="1" applyFill="1" applyBorder="1">
      <alignment/>
      <protection/>
    </xf>
    <xf numFmtId="0" fontId="2" fillId="0" borderId="60" xfId="58" applyFill="1" applyBorder="1">
      <alignment/>
      <protection/>
    </xf>
    <xf numFmtId="169" fontId="21" fillId="0" borderId="60" xfId="58" applyNumberFormat="1" applyFont="1" applyFill="1" applyBorder="1">
      <alignment/>
      <protection/>
    </xf>
    <xf numFmtId="3" fontId="20" fillId="37" borderId="59" xfId="58" applyNumberFormat="1" applyFont="1" applyFill="1" applyBorder="1">
      <alignment/>
      <protection/>
    </xf>
    <xf numFmtId="3" fontId="22" fillId="0" borderId="59" xfId="58" applyNumberFormat="1" applyFont="1" applyFill="1" applyBorder="1">
      <alignment/>
      <protection/>
    </xf>
    <xf numFmtId="3" fontId="21" fillId="0" borderId="59" xfId="58" applyNumberFormat="1" applyFont="1" applyFill="1" applyBorder="1" applyAlignment="1">
      <alignment wrapText="1"/>
      <protection/>
    </xf>
    <xf numFmtId="3" fontId="21" fillId="37" borderId="59" xfId="58" applyNumberFormat="1" applyFont="1" applyFill="1" applyBorder="1" applyAlignment="1">
      <alignment wrapText="1"/>
      <protection/>
    </xf>
    <xf numFmtId="49" fontId="20" fillId="0" borderId="59" xfId="58" applyNumberFormat="1" applyFont="1" applyFill="1" applyBorder="1" applyAlignment="1">
      <alignment wrapText="1"/>
      <protection/>
    </xf>
    <xf numFmtId="0" fontId="21" fillId="0" borderId="59" xfId="58" applyFont="1" applyFill="1" applyBorder="1" applyAlignment="1">
      <alignment wrapText="1"/>
      <protection/>
    </xf>
    <xf numFmtId="0" fontId="21" fillId="37" borderId="59" xfId="58" applyFont="1" applyFill="1" applyBorder="1" applyAlignment="1">
      <alignment wrapText="1"/>
      <protection/>
    </xf>
    <xf numFmtId="0" fontId="19" fillId="37" borderId="59" xfId="58" applyFont="1" applyFill="1" applyBorder="1">
      <alignment/>
      <protection/>
    </xf>
    <xf numFmtId="3" fontId="21" fillId="37" borderId="59" xfId="58" applyNumberFormat="1" applyFont="1" applyFill="1" applyBorder="1">
      <alignment/>
      <protection/>
    </xf>
    <xf numFmtId="0" fontId="22" fillId="37" borderId="59" xfId="58" applyFont="1" applyFill="1" applyBorder="1" applyAlignment="1">
      <alignment wrapText="1"/>
      <protection/>
    </xf>
    <xf numFmtId="169" fontId="20" fillId="0" borderId="59" xfId="58" applyNumberFormat="1" applyFont="1" applyFill="1" applyBorder="1">
      <alignment/>
      <protection/>
    </xf>
    <xf numFmtId="3" fontId="24" fillId="0" borderId="59" xfId="58" applyNumberFormat="1" applyFont="1" applyFill="1" applyBorder="1">
      <alignment/>
      <protection/>
    </xf>
    <xf numFmtId="0" fontId="21" fillId="0" borderId="0" xfId="58" applyFont="1" applyFill="1" applyBorder="1" applyAlignment="1">
      <alignment/>
      <protection/>
    </xf>
    <xf numFmtId="0" fontId="20" fillId="0" borderId="0" xfId="58" applyFont="1" applyFill="1">
      <alignment/>
      <protection/>
    </xf>
    <xf numFmtId="0" fontId="20" fillId="0" borderId="0" xfId="58" applyFont="1" applyFill="1" applyBorder="1" applyAlignment="1">
      <alignment wrapText="1"/>
      <protection/>
    </xf>
    <xf numFmtId="0" fontId="22" fillId="0" borderId="63" xfId="58" applyFont="1" applyFill="1" applyBorder="1" applyAlignment="1">
      <alignment wrapText="1"/>
      <protection/>
    </xf>
    <xf numFmtId="0" fontId="22" fillId="0" borderId="63" xfId="58" applyFont="1" applyFill="1" applyBorder="1">
      <alignment/>
      <protection/>
    </xf>
    <xf numFmtId="169" fontId="20" fillId="0" borderId="64" xfId="58" applyNumberFormat="1" applyFont="1" applyFill="1" applyBorder="1">
      <alignment/>
      <protection/>
    </xf>
    <xf numFmtId="0" fontId="20" fillId="0" borderId="61" xfId="58" applyFont="1" applyFill="1" applyBorder="1" applyAlignment="1">
      <alignment wrapText="1"/>
      <protection/>
    </xf>
    <xf numFmtId="0" fontId="20" fillId="0" borderId="61" xfId="58" applyFont="1" applyFill="1" applyBorder="1" applyAlignment="1">
      <alignment wrapText="1"/>
      <protection/>
    </xf>
    <xf numFmtId="0" fontId="20" fillId="0" borderId="61" xfId="58" applyFont="1" applyFill="1" applyBorder="1">
      <alignment/>
      <protection/>
    </xf>
    <xf numFmtId="0" fontId="20" fillId="38" borderId="59" xfId="58" applyFont="1" applyFill="1" applyBorder="1">
      <alignment/>
      <protection/>
    </xf>
    <xf numFmtId="3" fontId="20" fillId="38" borderId="59" xfId="58" applyNumberFormat="1" applyFont="1" applyFill="1" applyBorder="1">
      <alignment/>
      <protection/>
    </xf>
    <xf numFmtId="49" fontId="20" fillId="38" borderId="59" xfId="58" applyNumberFormat="1" applyFont="1" applyFill="1" applyBorder="1" applyAlignment="1">
      <alignment wrapText="1"/>
      <protection/>
    </xf>
    <xf numFmtId="49" fontId="20" fillId="38" borderId="59" xfId="58" applyNumberFormat="1" applyFont="1" applyFill="1" applyBorder="1" applyAlignment="1">
      <alignment wrapText="1"/>
      <protection/>
    </xf>
    <xf numFmtId="3" fontId="20" fillId="38" borderId="59" xfId="58" applyNumberFormat="1" applyFont="1" applyFill="1" applyBorder="1">
      <alignment/>
      <protection/>
    </xf>
    <xf numFmtId="0" fontId="65" fillId="38" borderId="59" xfId="58" applyFont="1" applyFill="1" applyBorder="1">
      <alignment/>
      <protection/>
    </xf>
    <xf numFmtId="3" fontId="65" fillId="38" borderId="59" xfId="58" applyNumberFormat="1" applyFont="1" applyFill="1" applyBorder="1">
      <alignment/>
      <protection/>
    </xf>
    <xf numFmtId="0" fontId="20" fillId="38" borderId="59" xfId="58" applyFont="1" applyFill="1" applyBorder="1" applyAlignment="1">
      <alignment wrapText="1"/>
      <protection/>
    </xf>
    <xf numFmtId="0" fontId="23" fillId="38" borderId="59" xfId="58" applyFont="1" applyFill="1" applyBorder="1" applyAlignment="1">
      <alignment wrapText="1"/>
      <protection/>
    </xf>
    <xf numFmtId="0" fontId="20" fillId="9" borderId="63" xfId="58" applyFont="1" applyFill="1" applyBorder="1">
      <alignment/>
      <protection/>
    </xf>
    <xf numFmtId="0" fontId="21" fillId="9" borderId="59" xfId="58" applyFont="1" applyFill="1" applyBorder="1">
      <alignment/>
      <protection/>
    </xf>
    <xf numFmtId="3" fontId="21" fillId="9" borderId="59" xfId="58" applyNumberFormat="1" applyFont="1" applyFill="1" applyBorder="1">
      <alignment/>
      <protection/>
    </xf>
    <xf numFmtId="0" fontId="23" fillId="38" borderId="63" xfId="58" applyFont="1" applyFill="1" applyBorder="1">
      <alignment/>
      <protection/>
    </xf>
    <xf numFmtId="0" fontId="23" fillId="38" borderId="59" xfId="58" applyFont="1" applyFill="1" applyBorder="1">
      <alignment/>
      <protection/>
    </xf>
    <xf numFmtId="3" fontId="23" fillId="38" borderId="59" xfId="58" applyNumberFormat="1" applyFont="1" applyFill="1" applyBorder="1">
      <alignment/>
      <protection/>
    </xf>
    <xf numFmtId="0" fontId="20" fillId="38" borderId="59" xfId="58" applyFont="1" applyFill="1" applyBorder="1">
      <alignment/>
      <protection/>
    </xf>
    <xf numFmtId="0" fontId="20" fillId="2" borderId="59" xfId="58" applyFont="1" applyFill="1" applyBorder="1">
      <alignment/>
      <protection/>
    </xf>
    <xf numFmtId="3" fontId="20" fillId="2" borderId="59" xfId="58" applyNumberFormat="1" applyFont="1" applyFill="1" applyBorder="1">
      <alignment/>
      <protection/>
    </xf>
    <xf numFmtId="3" fontId="22" fillId="0" borderId="63" xfId="58" applyNumberFormat="1" applyFont="1" applyFill="1" applyBorder="1">
      <alignment/>
      <protection/>
    </xf>
    <xf numFmtId="0" fontId="21" fillId="0" borderId="0" xfId="58" applyFont="1" applyFill="1" applyBorder="1">
      <alignment/>
      <protection/>
    </xf>
    <xf numFmtId="0" fontId="19" fillId="0" borderId="0" xfId="58" applyFont="1" applyFill="1" applyBorder="1">
      <alignment/>
      <protection/>
    </xf>
    <xf numFmtId="3" fontId="21" fillId="0" borderId="0" xfId="58" applyNumberFormat="1" applyFont="1" applyFill="1" applyBorder="1">
      <alignment/>
      <protection/>
    </xf>
    <xf numFmtId="169" fontId="21" fillId="0" borderId="0" xfId="58" applyNumberFormat="1" applyFont="1" applyFill="1" applyBorder="1">
      <alignment/>
      <protection/>
    </xf>
    <xf numFmtId="49" fontId="20" fillId="37" borderId="59" xfId="58" applyNumberFormat="1" applyFont="1" applyFill="1" applyBorder="1" applyAlignment="1">
      <alignment wrapText="1"/>
      <protection/>
    </xf>
    <xf numFmtId="49" fontId="20" fillId="37" borderId="59" xfId="58" applyNumberFormat="1" applyFont="1" applyFill="1" applyBorder="1" applyAlignment="1">
      <alignment wrapText="1"/>
      <protection/>
    </xf>
    <xf numFmtId="49" fontId="22" fillId="37" borderId="59" xfId="58" applyNumberFormat="1" applyFont="1" applyFill="1" applyBorder="1" applyAlignment="1">
      <alignment wrapText="1"/>
      <protection/>
    </xf>
    <xf numFmtId="0" fontId="65" fillId="37" borderId="59" xfId="58" applyFont="1" applyFill="1" applyBorder="1">
      <alignment/>
      <protection/>
    </xf>
    <xf numFmtId="3" fontId="65" fillId="37" borderId="59" xfId="58" applyNumberFormat="1" applyFont="1" applyFill="1" applyBorder="1">
      <alignment/>
      <protection/>
    </xf>
    <xf numFmtId="3" fontId="23" fillId="0" borderId="59" xfId="58" applyNumberFormat="1" applyFont="1" applyFill="1" applyBorder="1">
      <alignment/>
      <protection/>
    </xf>
    <xf numFmtId="0" fontId="2" fillId="0" borderId="59" xfId="58" applyFont="1" applyFill="1" applyBorder="1">
      <alignment/>
      <protection/>
    </xf>
    <xf numFmtId="0" fontId="2" fillId="0" borderId="0" xfId="58" applyFill="1" applyBorder="1">
      <alignment/>
      <protection/>
    </xf>
    <xf numFmtId="169" fontId="20" fillId="0" borderId="65" xfId="58" applyNumberFormat="1" applyFont="1" applyFill="1" applyBorder="1">
      <alignment/>
      <protection/>
    </xf>
    <xf numFmtId="0" fontId="20" fillId="0" borderId="0" xfId="58" applyFont="1" applyFill="1" applyAlignment="1">
      <alignment wrapText="1"/>
      <protection/>
    </xf>
    <xf numFmtId="4" fontId="20" fillId="0" borderId="59" xfId="58" applyNumberFormat="1" applyFont="1" applyFill="1" applyBorder="1">
      <alignment/>
      <protection/>
    </xf>
    <xf numFmtId="4" fontId="21" fillId="0" borderId="59" xfId="58" applyNumberFormat="1" applyFont="1" applyFill="1" applyBorder="1">
      <alignment/>
      <protection/>
    </xf>
    <xf numFmtId="4" fontId="20" fillId="0" borderId="59" xfId="58" applyNumberFormat="1" applyFont="1" applyFill="1" applyBorder="1">
      <alignment/>
      <protection/>
    </xf>
    <xf numFmtId="4" fontId="22" fillId="0" borderId="59" xfId="58" applyNumberFormat="1" applyFont="1" applyFill="1" applyBorder="1">
      <alignment/>
      <protection/>
    </xf>
    <xf numFmtId="4" fontId="20" fillId="38" borderId="59" xfId="58" applyNumberFormat="1" applyFont="1" applyFill="1" applyBorder="1">
      <alignment/>
      <protection/>
    </xf>
    <xf numFmtId="4" fontId="20" fillId="37" borderId="59" xfId="58" applyNumberFormat="1" applyFont="1" applyFill="1" applyBorder="1">
      <alignment/>
      <protection/>
    </xf>
    <xf numFmtId="4" fontId="20" fillId="38" borderId="59" xfId="58" applyNumberFormat="1" applyFont="1" applyFill="1" applyBorder="1">
      <alignment/>
      <protection/>
    </xf>
    <xf numFmtId="4" fontId="65" fillId="0" borderId="59" xfId="58" applyNumberFormat="1" applyFont="1" applyFill="1" applyBorder="1">
      <alignment/>
      <protection/>
    </xf>
    <xf numFmtId="4" fontId="64" fillId="0" borderId="59" xfId="58" applyNumberFormat="1" applyFont="1" applyFill="1" applyBorder="1">
      <alignment/>
      <protection/>
    </xf>
    <xf numFmtId="4" fontId="65" fillId="37" borderId="59" xfId="58" applyNumberFormat="1" applyFont="1" applyFill="1" applyBorder="1">
      <alignment/>
      <protection/>
    </xf>
    <xf numFmtId="3" fontId="20" fillId="0" borderId="0" xfId="58" applyNumberFormat="1" applyFont="1" applyFill="1" applyAlignment="1">
      <alignment wrapText="1"/>
      <protection/>
    </xf>
    <xf numFmtId="3" fontId="22" fillId="37" borderId="59" xfId="58" applyNumberFormat="1" applyFont="1" applyFill="1" applyBorder="1">
      <alignment/>
      <protection/>
    </xf>
    <xf numFmtId="3" fontId="21" fillId="0" borderId="59" xfId="58" applyNumberFormat="1" applyFont="1" applyFill="1" applyBorder="1" applyAlignment="1">
      <alignment horizontal="right"/>
      <protection/>
    </xf>
    <xf numFmtId="0" fontId="21" fillId="0" borderId="64" xfId="58" applyFont="1" applyFill="1" applyBorder="1" applyAlignment="1">
      <alignment horizontal="center" wrapText="1"/>
      <protection/>
    </xf>
    <xf numFmtId="169" fontId="24" fillId="0" borderId="64" xfId="58" applyNumberFormat="1" applyFont="1" applyFill="1" applyBorder="1">
      <alignment/>
      <protection/>
    </xf>
    <xf numFmtId="169" fontId="21" fillId="0" borderId="64" xfId="58" applyNumberFormat="1" applyFont="1" applyFill="1" applyBorder="1">
      <alignment/>
      <protection/>
    </xf>
    <xf numFmtId="169" fontId="20" fillId="38" borderId="64" xfId="58" applyNumberFormat="1" applyFont="1" applyFill="1" applyBorder="1">
      <alignment/>
      <protection/>
    </xf>
    <xf numFmtId="169" fontId="20" fillId="2" borderId="64" xfId="58" applyNumberFormat="1" applyFont="1" applyFill="1" applyBorder="1">
      <alignment/>
      <protection/>
    </xf>
    <xf numFmtId="169" fontId="20" fillId="9" borderId="64" xfId="58" applyNumberFormat="1" applyFont="1" applyFill="1" applyBorder="1">
      <alignment/>
      <protection/>
    </xf>
    <xf numFmtId="169" fontId="21" fillId="0" borderId="66" xfId="58" applyNumberFormat="1" applyFont="1" applyFill="1" applyBorder="1">
      <alignment/>
      <protection/>
    </xf>
    <xf numFmtId="169" fontId="21" fillId="0" borderId="64" xfId="58" applyNumberFormat="1" applyFont="1" applyFill="1" applyBorder="1">
      <alignment/>
      <protection/>
    </xf>
    <xf numFmtId="3" fontId="21" fillId="0" borderId="64" xfId="58" applyNumberFormat="1" applyFont="1" applyFill="1" applyBorder="1">
      <alignment/>
      <protection/>
    </xf>
    <xf numFmtId="169" fontId="20" fillId="37" borderId="64" xfId="58" applyNumberFormat="1" applyFont="1" applyFill="1" applyBorder="1">
      <alignment/>
      <protection/>
    </xf>
    <xf numFmtId="169" fontId="20" fillId="6" borderId="64" xfId="58" applyNumberFormat="1" applyFont="1" applyFill="1" applyBorder="1">
      <alignment/>
      <protection/>
    </xf>
    <xf numFmtId="3" fontId="20" fillId="0" borderId="61" xfId="58" applyNumberFormat="1" applyFont="1" applyFill="1" applyBorder="1">
      <alignment/>
      <protection/>
    </xf>
    <xf numFmtId="169" fontId="20" fillId="0" borderId="61" xfId="58" applyNumberFormat="1" applyFont="1" applyFill="1" applyBorder="1">
      <alignment/>
      <protection/>
    </xf>
    <xf numFmtId="3" fontId="20" fillId="0" borderId="59" xfId="58" applyNumberFormat="1" applyFont="1" applyFill="1" applyBorder="1" applyAlignment="1">
      <alignment wrapText="1"/>
      <protection/>
    </xf>
    <xf numFmtId="0" fontId="66" fillId="0" borderId="0" xfId="58" applyFont="1" applyFill="1">
      <alignment/>
      <protection/>
    </xf>
    <xf numFmtId="0" fontId="21" fillId="0" borderId="0" xfId="58" applyFont="1" applyFill="1">
      <alignment/>
      <protection/>
    </xf>
    <xf numFmtId="3" fontId="2" fillId="0" borderId="0" xfId="58" applyNumberFormat="1" applyFill="1">
      <alignment/>
      <protection/>
    </xf>
    <xf numFmtId="0" fontId="7" fillId="0" borderId="67" xfId="55" applyFont="1" applyBorder="1" applyAlignment="1">
      <alignment horizontal="center" vertical="center" wrapText="1"/>
      <protection/>
    </xf>
    <xf numFmtId="0" fontId="7" fillId="0" borderId="33" xfId="55" applyFont="1" applyBorder="1" applyAlignment="1">
      <alignment horizontal="center" vertical="center" wrapText="1"/>
      <protection/>
    </xf>
    <xf numFmtId="4" fontId="10" fillId="0" borderId="0" xfId="60" applyNumberFormat="1" applyFont="1" applyFill="1" applyBorder="1" applyAlignment="1" applyProtection="1">
      <alignment horizontal="center" vertical="center" wrapText="1"/>
      <protection locked="0"/>
    </xf>
    <xf numFmtId="4" fontId="10" fillId="0" borderId="12" xfId="60" applyNumberFormat="1" applyFont="1" applyFill="1" applyBorder="1" applyAlignment="1" applyProtection="1">
      <alignment horizontal="center" vertical="center" wrapText="1"/>
      <protection locked="0"/>
    </xf>
    <xf numFmtId="4" fontId="10" fillId="0" borderId="68" xfId="60" applyNumberFormat="1" applyFont="1" applyFill="1" applyBorder="1" applyAlignment="1" applyProtection="1">
      <alignment horizontal="center" vertical="center" wrapText="1"/>
      <protection locked="0"/>
    </xf>
    <xf numFmtId="4" fontId="10" fillId="0" borderId="69" xfId="60" applyNumberFormat="1" applyFont="1" applyFill="1" applyBorder="1" applyAlignment="1" applyProtection="1">
      <alignment horizontal="center" vertical="center" wrapText="1"/>
      <protection locked="0"/>
    </xf>
    <xf numFmtId="0" fontId="4" fillId="0" borderId="51" xfId="55" applyFont="1" applyBorder="1" applyAlignment="1">
      <alignment horizontal="center" vertical="center"/>
      <protection/>
    </xf>
    <xf numFmtId="0" fontId="4" fillId="0" borderId="21" xfId="55" applyFont="1" applyBorder="1" applyAlignment="1">
      <alignment horizontal="center" vertical="center"/>
      <protection/>
    </xf>
    <xf numFmtId="0" fontId="14" fillId="36" borderId="70" xfId="60" applyFont="1" applyFill="1" applyBorder="1" applyAlignment="1">
      <alignment vertical="center" wrapText="1"/>
      <protection/>
    </xf>
    <xf numFmtId="0" fontId="15" fillId="36" borderId="71" xfId="55" applyFont="1" applyFill="1" applyBorder="1" applyAlignment="1">
      <alignment vertical="center" wrapText="1"/>
      <protection/>
    </xf>
    <xf numFmtId="0" fontId="14" fillId="36" borderId="0" xfId="60" applyFont="1" applyFill="1" applyBorder="1" applyAlignment="1">
      <alignment vertical="center" wrapText="1"/>
      <protection/>
    </xf>
    <xf numFmtId="0" fontId="15" fillId="36" borderId="22" xfId="55" applyFont="1" applyFill="1" applyBorder="1" applyAlignment="1">
      <alignment vertical="center" wrapText="1"/>
      <protection/>
    </xf>
    <xf numFmtId="0" fontId="2" fillId="0" borderId="0" xfId="59">
      <alignment/>
      <protection/>
    </xf>
    <xf numFmtId="49" fontId="20" fillId="0" borderId="64" xfId="59" applyNumberFormat="1" applyFont="1" applyFill="1" applyBorder="1">
      <alignment/>
      <protection/>
    </xf>
    <xf numFmtId="0" fontId="20" fillId="0" borderId="64" xfId="59" applyFont="1" applyFill="1" applyBorder="1">
      <alignment/>
      <protection/>
    </xf>
    <xf numFmtId="49" fontId="20" fillId="0" borderId="64" xfId="59" applyNumberFormat="1" applyFont="1" applyFill="1" applyBorder="1" quotePrefix="1">
      <alignment/>
      <protection/>
    </xf>
    <xf numFmtId="49" fontId="20" fillId="0" borderId="0" xfId="59" applyNumberFormat="1" applyFont="1" applyFill="1" applyBorder="1" applyAlignment="1">
      <alignment wrapText="1"/>
      <protection/>
    </xf>
    <xf numFmtId="0" fontId="20" fillId="0" borderId="0" xfId="59" applyFont="1" applyFill="1">
      <alignment/>
      <protection/>
    </xf>
    <xf numFmtId="49" fontId="20" fillId="0" borderId="0" xfId="59" applyNumberFormat="1" applyFont="1" applyFill="1" applyBorder="1">
      <alignment/>
      <protection/>
    </xf>
    <xf numFmtId="0" fontId="20" fillId="0" borderId="42" xfId="59" applyFont="1" applyFill="1" applyBorder="1">
      <alignment/>
      <protection/>
    </xf>
    <xf numFmtId="0" fontId="20" fillId="0" borderId="42" xfId="59" applyFont="1" applyFill="1" applyBorder="1" quotePrefix="1">
      <alignment/>
      <protection/>
    </xf>
    <xf numFmtId="0" fontId="20" fillId="0" borderId="0" xfId="59" applyFont="1" applyFill="1">
      <alignment/>
      <protection/>
    </xf>
    <xf numFmtId="49" fontId="20" fillId="0" borderId="63" xfId="59" applyNumberFormat="1" applyFont="1" applyFill="1" applyBorder="1">
      <alignment/>
      <protection/>
    </xf>
    <xf numFmtId="49" fontId="20" fillId="0" borderId="61" xfId="59" applyNumberFormat="1" applyFont="1" applyFill="1" applyBorder="1" applyAlignment="1">
      <alignment wrapText="1"/>
      <protection/>
    </xf>
    <xf numFmtId="49" fontId="20" fillId="0" borderId="64" xfId="59" applyNumberFormat="1" applyFont="1" applyFill="1" applyBorder="1">
      <alignment/>
      <protection/>
    </xf>
    <xf numFmtId="49" fontId="20" fillId="37" borderId="64" xfId="59" applyNumberFormat="1" applyFont="1" applyFill="1" applyBorder="1">
      <alignment/>
      <protection/>
    </xf>
    <xf numFmtId="49" fontId="20" fillId="38" borderId="64" xfId="59" applyNumberFormat="1" applyFont="1" applyFill="1" applyBorder="1">
      <alignment/>
      <protection/>
    </xf>
    <xf numFmtId="49" fontId="20" fillId="38" borderId="64" xfId="59" applyNumberFormat="1" applyFont="1" applyFill="1" applyBorder="1">
      <alignment/>
      <protection/>
    </xf>
    <xf numFmtId="49" fontId="20" fillId="0" borderId="0" xfId="59" applyNumberFormat="1" applyFont="1" applyFill="1" applyBorder="1">
      <alignment/>
      <protection/>
    </xf>
    <xf numFmtId="0" fontId="2" fillId="0" borderId="61" xfId="59" applyFill="1" applyBorder="1">
      <alignment/>
      <protection/>
    </xf>
    <xf numFmtId="0" fontId="20" fillId="0" borderId="63" xfId="59" applyFont="1" applyFill="1" applyBorder="1">
      <alignment/>
      <protection/>
    </xf>
    <xf numFmtId="49" fontId="20" fillId="37" borderId="64" xfId="59" applyNumberFormat="1" applyFont="1" applyFill="1" applyBorder="1">
      <alignment/>
      <protection/>
    </xf>
    <xf numFmtId="0" fontId="2" fillId="0" borderId="63" xfId="59" applyFill="1" applyBorder="1">
      <alignment/>
      <protection/>
    </xf>
    <xf numFmtId="0" fontId="67" fillId="0" borderId="61" xfId="59" applyFont="1" applyFill="1" applyBorder="1" applyAlignment="1">
      <alignment horizontal="center" wrapText="1"/>
      <protection/>
    </xf>
    <xf numFmtId="0" fontId="67" fillId="0" borderId="42" xfId="59" applyFont="1" applyFill="1" applyBorder="1">
      <alignment/>
      <protection/>
    </xf>
    <xf numFmtId="0" fontId="67" fillId="0" borderId="42" xfId="59" applyFont="1" applyFill="1" applyBorder="1" quotePrefix="1">
      <alignment/>
      <protection/>
    </xf>
    <xf numFmtId="49" fontId="21" fillId="0" borderId="59" xfId="58" applyNumberFormat="1" applyFont="1" applyFill="1" applyBorder="1" applyAlignment="1">
      <alignment wrapText="1"/>
      <protection/>
    </xf>
    <xf numFmtId="0" fontId="65" fillId="0" borderId="59" xfId="58" applyFont="1" applyFill="1" applyBorder="1" applyAlignment="1">
      <alignment wrapText="1"/>
      <protection/>
    </xf>
    <xf numFmtId="0" fontId="64" fillId="0" borderId="59" xfId="58" applyFont="1" applyFill="1" applyBorder="1" applyAlignment="1">
      <alignment wrapText="1"/>
      <protection/>
    </xf>
    <xf numFmtId="0" fontId="20" fillId="37" borderId="59" xfId="58" applyFont="1" applyFill="1" applyBorder="1" applyAlignment="1">
      <alignment wrapText="1"/>
      <protection/>
    </xf>
    <xf numFmtId="0" fontId="20" fillId="0" borderId="59" xfId="58" applyFont="1" applyFill="1" applyBorder="1" applyAlignment="1">
      <alignment wrapText="1"/>
      <protection/>
    </xf>
    <xf numFmtId="0" fontId="2" fillId="0" borderId="0" xfId="58" applyAlignment="1">
      <alignment wrapText="1"/>
      <protection/>
    </xf>
    <xf numFmtId="0" fontId="2" fillId="0" borderId="59" xfId="58" applyFill="1" applyBorder="1" applyAlignment="1">
      <alignment wrapText="1"/>
      <protection/>
    </xf>
    <xf numFmtId="0" fontId="2" fillId="0" borderId="60" xfId="58" applyFill="1" applyBorder="1" applyAlignment="1">
      <alignment wrapText="1"/>
      <protection/>
    </xf>
    <xf numFmtId="0" fontId="2" fillId="0" borderId="41" xfId="58" applyFill="1" applyBorder="1" applyAlignment="1">
      <alignment wrapText="1"/>
      <protection/>
    </xf>
    <xf numFmtId="0" fontId="2" fillId="0" borderId="0" xfId="58" applyFill="1" applyBorder="1" applyAlignment="1">
      <alignment wrapText="1"/>
      <protection/>
    </xf>
    <xf numFmtId="3" fontId="68" fillId="0" borderId="59" xfId="58" applyNumberFormat="1" applyFont="1" applyFill="1" applyBorder="1" applyAlignment="1">
      <alignment wrapText="1"/>
      <protection/>
    </xf>
    <xf numFmtId="3" fontId="21" fillId="0" borderId="59" xfId="58" applyNumberFormat="1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65" fillId="0" borderId="0" xfId="0" applyFont="1" applyAlignment="1">
      <alignment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_Sheet1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A%20t&#228;itmine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uu aa2012vorm"/>
      <sheetName val="kuu aa"/>
      <sheetName val="jan"/>
      <sheetName val="veb"/>
      <sheetName val="mar"/>
      <sheetName val="I kv"/>
      <sheetName val="apr"/>
      <sheetName val="mai"/>
      <sheetName val="jun"/>
      <sheetName val="jul"/>
      <sheetName val="aug"/>
      <sheetName val="sep"/>
      <sheetName val="KOKKU"/>
      <sheetName val="kulud"/>
    </sheetNames>
    <sheetDataSet>
      <sheetData sheetId="1">
        <row r="8">
          <cell r="D8">
            <v>47592000</v>
          </cell>
          <cell r="E8">
            <v>37283268</v>
          </cell>
        </row>
        <row r="9">
          <cell r="D9">
            <v>850000</v>
          </cell>
          <cell r="E9">
            <v>561650</v>
          </cell>
        </row>
        <row r="11">
          <cell r="D11">
            <v>274600</v>
          </cell>
          <cell r="E11">
            <v>230902.95</v>
          </cell>
        </row>
        <row r="12">
          <cell r="D12">
            <v>97500</v>
          </cell>
          <cell r="E12">
            <v>81920.82</v>
          </cell>
        </row>
        <row r="13">
          <cell r="D13">
            <v>320000</v>
          </cell>
          <cell r="E13">
            <v>270114.89</v>
          </cell>
        </row>
        <row r="14">
          <cell r="D14">
            <v>12574123</v>
          </cell>
          <cell r="E14">
            <v>9553724.139999999</v>
          </cell>
        </row>
        <row r="35">
          <cell r="D35">
            <v>7993230.16</v>
          </cell>
          <cell r="E35">
            <v>6358577.720000002</v>
          </cell>
        </row>
        <row r="57">
          <cell r="D57">
            <v>3498428</v>
          </cell>
          <cell r="E57">
            <v>2798742</v>
          </cell>
        </row>
        <row r="58">
          <cell r="D58">
            <v>18545097</v>
          </cell>
          <cell r="E58">
            <v>14836078</v>
          </cell>
        </row>
        <row r="59">
          <cell r="D59">
            <v>0</v>
          </cell>
          <cell r="E59">
            <v>0</v>
          </cell>
        </row>
        <row r="61">
          <cell r="D61">
            <v>0</v>
          </cell>
          <cell r="E61">
            <v>0</v>
          </cell>
        </row>
        <row r="62">
          <cell r="D62">
            <v>121000</v>
          </cell>
          <cell r="E62">
            <v>112786</v>
          </cell>
        </row>
        <row r="63">
          <cell r="D63">
            <v>180000</v>
          </cell>
          <cell r="E63">
            <v>134515</v>
          </cell>
        </row>
        <row r="64">
          <cell r="D64">
            <v>160550</v>
          </cell>
          <cell r="E64">
            <v>174054.72</v>
          </cell>
        </row>
        <row r="68">
          <cell r="D68">
            <v>12096401.54</v>
          </cell>
          <cell r="E68">
            <v>9586022.370000001</v>
          </cell>
        </row>
        <row r="82">
          <cell r="D82">
            <v>40710120.769999996</v>
          </cell>
          <cell r="E82">
            <v>29894570.320000004</v>
          </cell>
        </row>
        <row r="83">
          <cell r="D83">
            <v>29957065.069999997</v>
          </cell>
          <cell r="E83">
            <v>21953880.520000003</v>
          </cell>
        </row>
        <row r="91">
          <cell r="D91">
            <v>34172369.33</v>
          </cell>
          <cell r="E91">
            <v>22943517.880000003</v>
          </cell>
        </row>
        <row r="113">
          <cell r="D113">
            <v>466264</v>
          </cell>
          <cell r="E113">
            <v>273056.70999999996</v>
          </cell>
        </row>
        <row r="116">
          <cell r="D116">
            <v>759967</v>
          </cell>
          <cell r="E116">
            <v>174921.49</v>
          </cell>
        </row>
        <row r="117">
          <cell r="D117">
            <v>600000</v>
          </cell>
          <cell r="E117">
            <v>73740</v>
          </cell>
        </row>
        <row r="118">
          <cell r="D118">
            <v>159617</v>
          </cell>
          <cell r="E118">
            <v>100738.70999999999</v>
          </cell>
        </row>
        <row r="122">
          <cell r="D122">
            <v>-34527901</v>
          </cell>
          <cell r="E122">
            <v>-12530683.33</v>
          </cell>
        </row>
        <row r="123">
          <cell r="D123">
            <v>-150000</v>
          </cell>
          <cell r="E123">
            <v>-1153228</v>
          </cell>
        </row>
        <row r="124">
          <cell r="D124">
            <v>-34080919</v>
          </cell>
          <cell r="E124">
            <v>-11286352.04</v>
          </cell>
        </row>
        <row r="125">
          <cell r="D125">
            <v>-273550</v>
          </cell>
          <cell r="E125">
            <v>-66687.47</v>
          </cell>
        </row>
        <row r="131">
          <cell r="D131">
            <v>23095558</v>
          </cell>
          <cell r="E131">
            <v>7207794.31</v>
          </cell>
        </row>
        <row r="145">
          <cell r="D145">
            <v>-2015412</v>
          </cell>
          <cell r="E145">
            <v>-1890125.54</v>
          </cell>
        </row>
        <row r="146">
          <cell r="D146">
            <v>0</v>
          </cell>
          <cell r="E146">
            <v>0</v>
          </cell>
        </row>
        <row r="147">
          <cell r="D147">
            <v>-156938</v>
          </cell>
          <cell r="E147">
            <v>0</v>
          </cell>
        </row>
        <row r="148">
          <cell r="D148">
            <v>0</v>
          </cell>
          <cell r="E148">
            <v>0</v>
          </cell>
        </row>
        <row r="149">
          <cell r="D149">
            <v>0</v>
          </cell>
          <cell r="E149">
            <v>0</v>
          </cell>
        </row>
        <row r="150">
          <cell r="D150">
            <v>0</v>
          </cell>
          <cell r="E150">
            <v>0</v>
          </cell>
        </row>
        <row r="151">
          <cell r="D151">
            <v>0</v>
          </cell>
          <cell r="E151">
            <v>0</v>
          </cell>
        </row>
        <row r="152">
          <cell r="D152">
            <v>225569</v>
          </cell>
          <cell r="E152">
            <v>152424.12</v>
          </cell>
        </row>
        <row r="157">
          <cell r="D157">
            <v>-1476224</v>
          </cell>
          <cell r="E157">
            <v>-1053745.97</v>
          </cell>
        </row>
        <row r="165">
          <cell r="D165">
            <v>8385846</v>
          </cell>
          <cell r="E165">
            <v>7398846</v>
          </cell>
        </row>
        <row r="166">
          <cell r="D166">
            <v>0</v>
          </cell>
          <cell r="E166">
            <v>0</v>
          </cell>
        </row>
        <row r="167">
          <cell r="D167">
            <v>0</v>
          </cell>
          <cell r="E167">
            <v>0</v>
          </cell>
        </row>
        <row r="169">
          <cell r="D169">
            <v>-5870000</v>
          </cell>
          <cell r="E169">
            <v>-3743575.73</v>
          </cell>
        </row>
        <row r="170">
          <cell r="D170">
            <v>0</v>
          </cell>
          <cell r="E170">
            <v>0</v>
          </cell>
        </row>
        <row r="171">
          <cell r="D171">
            <v>-251005</v>
          </cell>
          <cell r="E171">
            <v>-186782.07</v>
          </cell>
        </row>
        <row r="172">
          <cell r="D172">
            <v>-7069167.4799999995</v>
          </cell>
          <cell r="E172">
            <v>5228240.239999977</v>
          </cell>
        </row>
        <row r="176">
          <cell r="D176">
            <v>8049157</v>
          </cell>
          <cell r="E176">
            <v>5543382.530000001</v>
          </cell>
        </row>
        <row r="184">
          <cell r="D184">
            <v>253177</v>
          </cell>
          <cell r="E184">
            <v>181023.38</v>
          </cell>
        </row>
        <row r="188">
          <cell r="D188">
            <v>31195016</v>
          </cell>
          <cell r="E188">
            <v>12173461.469999999</v>
          </cell>
        </row>
        <row r="205">
          <cell r="D205">
            <v>4470313</v>
          </cell>
          <cell r="E205">
            <v>3198860.9000000004</v>
          </cell>
        </row>
        <row r="211">
          <cell r="D211">
            <v>1885638.88</v>
          </cell>
          <cell r="E211">
            <v>1120051.51</v>
          </cell>
        </row>
        <row r="218">
          <cell r="D218">
            <v>417977</v>
          </cell>
          <cell r="E218">
            <v>258564.99</v>
          </cell>
        </row>
        <row r="225">
          <cell r="D225">
            <v>9480172</v>
          </cell>
          <cell r="E225">
            <v>7409365.279999999</v>
          </cell>
        </row>
        <row r="249">
          <cell r="D249">
            <v>61446170.76</v>
          </cell>
          <cell r="E249">
            <v>42509648.23</v>
          </cell>
        </row>
        <row r="263">
          <cell r="D263">
            <v>8424009</v>
          </cell>
          <cell r="E263">
            <v>5777363.83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2"/>
  <sheetViews>
    <sheetView tabSelected="1" zoomScale="90" zoomScaleNormal="90" zoomScalePageLayoutView="0" workbookViewId="0" topLeftCell="A1">
      <selection activeCell="J3" sqref="J3"/>
    </sheetView>
  </sheetViews>
  <sheetFormatPr defaultColWidth="9.140625" defaultRowHeight="15"/>
  <cols>
    <col min="1" max="1" width="9.8515625" style="132" customWidth="1"/>
    <col min="2" max="2" width="4.8515625" style="5" customWidth="1"/>
    <col min="3" max="3" width="53.00390625" style="5" customWidth="1"/>
    <col min="4" max="4" width="13.7109375" style="69" customWidth="1"/>
    <col min="5" max="5" width="13.7109375" style="137" customWidth="1"/>
    <col min="6" max="7" width="9.140625" style="5" customWidth="1"/>
    <col min="8" max="8" width="10.00390625" style="5" bestFit="1" customWidth="1"/>
    <col min="9" max="9" width="10.140625" style="5" customWidth="1"/>
    <col min="10" max="12" width="9.140625" style="5" customWidth="1"/>
    <col min="13" max="13" width="11.140625" style="5" bestFit="1" customWidth="1"/>
    <col min="14" max="16384" width="9.140625" style="5" customWidth="1"/>
  </cols>
  <sheetData>
    <row r="1" spans="1:5" ht="21" customHeight="1">
      <c r="A1" s="1" t="s">
        <v>0</v>
      </c>
      <c r="B1" s="2"/>
      <c r="C1" s="3"/>
      <c r="D1" s="4"/>
      <c r="E1" s="4"/>
    </row>
    <row r="2" spans="1:5" ht="6.75" customHeight="1" thickBot="1">
      <c r="A2" s="1"/>
      <c r="B2" s="2"/>
      <c r="C2" s="3"/>
      <c r="D2" s="4"/>
      <c r="E2" s="4"/>
    </row>
    <row r="3" spans="1:7" ht="22.5" customHeight="1">
      <c r="A3" s="280" t="s">
        <v>1</v>
      </c>
      <c r="B3" s="281"/>
      <c r="C3" s="281"/>
      <c r="D3" s="281"/>
      <c r="E3" s="281"/>
      <c r="F3" s="281"/>
      <c r="G3" s="6"/>
    </row>
    <row r="4" spans="1:6" ht="16.5" customHeight="1">
      <c r="A4" s="7"/>
      <c r="B4" s="8" t="s">
        <v>2</v>
      </c>
      <c r="C4" s="9">
        <v>41182</v>
      </c>
      <c r="D4" s="282" t="s">
        <v>3</v>
      </c>
      <c r="E4" s="284" t="s">
        <v>4</v>
      </c>
      <c r="F4" s="286" t="s">
        <v>5</v>
      </c>
    </row>
    <row r="5" spans="1:6" ht="15" customHeight="1">
      <c r="A5" s="10" t="s">
        <v>6</v>
      </c>
      <c r="B5" s="11"/>
      <c r="C5" s="12" t="s">
        <v>7</v>
      </c>
      <c r="D5" s="283"/>
      <c r="E5" s="285"/>
      <c r="F5" s="287"/>
    </row>
    <row r="6" spans="1:10" ht="15" customHeight="1" thickBot="1">
      <c r="A6" s="13"/>
      <c r="B6" s="14" t="s">
        <v>8</v>
      </c>
      <c r="C6" s="15"/>
      <c r="D6" s="16">
        <f>D7+D13+D14+D18</f>
        <v>92206528.16</v>
      </c>
      <c r="E6" s="17">
        <f>E7+E13+E14+E18</f>
        <v>72396334.24000001</v>
      </c>
      <c r="F6" s="18">
        <f aca="true" t="shared" si="0" ref="F6:F19">E6/D6</f>
        <v>0.7851541065983458</v>
      </c>
      <c r="H6" s="19"/>
      <c r="I6" s="19"/>
      <c r="J6" s="20"/>
    </row>
    <row r="7" spans="1:10" ht="12.75">
      <c r="A7" s="21">
        <v>30</v>
      </c>
      <c r="B7" s="22" t="s">
        <v>9</v>
      </c>
      <c r="C7" s="23"/>
      <c r="D7" s="24">
        <f>SUM(D8:D12)</f>
        <v>49134100</v>
      </c>
      <c r="E7" s="25">
        <f>SUM(E8:E12)</f>
        <v>38427856.660000004</v>
      </c>
      <c r="F7" s="26">
        <f t="shared" si="0"/>
        <v>0.7821015681573491</v>
      </c>
      <c r="H7" s="19"/>
      <c r="I7" s="19"/>
      <c r="J7" s="20"/>
    </row>
    <row r="8" spans="1:10" ht="12.75">
      <c r="A8" s="27">
        <v>3000</v>
      </c>
      <c r="B8" s="28"/>
      <c r="C8" s="29" t="s">
        <v>10</v>
      </c>
      <c r="D8" s="30">
        <f>'[1]kuu aa'!D8</f>
        <v>47592000</v>
      </c>
      <c r="E8" s="30">
        <f>'[1]kuu aa'!E8</f>
        <v>37283268</v>
      </c>
      <c r="F8" s="31">
        <f t="shared" si="0"/>
        <v>0.7833935955622794</v>
      </c>
      <c r="H8" s="19"/>
      <c r="I8" s="19"/>
      <c r="J8" s="32"/>
    </row>
    <row r="9" spans="1:10" ht="12.75">
      <c r="A9" s="27">
        <v>3030</v>
      </c>
      <c r="B9" s="28"/>
      <c r="C9" s="29" t="s">
        <v>11</v>
      </c>
      <c r="D9" s="30">
        <f>'[1]kuu aa'!D9</f>
        <v>850000</v>
      </c>
      <c r="E9" s="30">
        <f>'[1]kuu aa'!E9</f>
        <v>561650</v>
      </c>
      <c r="F9" s="31">
        <f t="shared" si="0"/>
        <v>0.6607647058823529</v>
      </c>
      <c r="H9" s="19"/>
      <c r="I9" s="19"/>
      <c r="J9" s="20"/>
    </row>
    <row r="10" spans="1:10" ht="12.75">
      <c r="A10" s="27">
        <v>3044</v>
      </c>
      <c r="B10" s="28"/>
      <c r="C10" s="29" t="s">
        <v>12</v>
      </c>
      <c r="D10" s="30">
        <f>'[1]kuu aa'!D11</f>
        <v>274600</v>
      </c>
      <c r="E10" s="30">
        <f>'[1]kuu aa'!E11</f>
        <v>230902.95</v>
      </c>
      <c r="F10" s="31">
        <f t="shared" si="0"/>
        <v>0.8408701747997087</v>
      </c>
      <c r="H10" s="19"/>
      <c r="I10" s="19"/>
      <c r="J10" s="20"/>
    </row>
    <row r="11" spans="1:10" ht="12.75">
      <c r="A11" s="27">
        <v>3045</v>
      </c>
      <c r="B11" s="28"/>
      <c r="C11" s="29" t="s">
        <v>13</v>
      </c>
      <c r="D11" s="30">
        <f>'[1]kuu aa'!D12</f>
        <v>97500</v>
      </c>
      <c r="E11" s="30">
        <f>'[1]kuu aa'!E12</f>
        <v>81920.82</v>
      </c>
      <c r="F11" s="31">
        <f t="shared" si="0"/>
        <v>0.8402135384615386</v>
      </c>
      <c r="H11" s="19"/>
      <c r="I11" s="19"/>
      <c r="J11" s="20"/>
    </row>
    <row r="12" spans="1:10" ht="12.75">
      <c r="A12" s="27">
        <v>3047</v>
      </c>
      <c r="B12" s="28"/>
      <c r="C12" s="33" t="s">
        <v>14</v>
      </c>
      <c r="D12" s="30">
        <f>'[1]kuu aa'!D13</f>
        <v>320000</v>
      </c>
      <c r="E12" s="30">
        <f>'[1]kuu aa'!E13</f>
        <v>270114.89</v>
      </c>
      <c r="F12" s="31">
        <f t="shared" si="0"/>
        <v>0.84410903125</v>
      </c>
      <c r="H12" s="19"/>
      <c r="I12" s="19"/>
      <c r="J12" s="20"/>
    </row>
    <row r="13" spans="1:10" ht="12.75">
      <c r="A13" s="34">
        <v>32</v>
      </c>
      <c r="B13" s="35" t="s">
        <v>15</v>
      </c>
      <c r="C13" s="36"/>
      <c r="D13" s="37">
        <f>'[1]kuu aa'!D14</f>
        <v>12574123</v>
      </c>
      <c r="E13" s="37">
        <f>'[1]kuu aa'!E14</f>
        <v>9553724.139999999</v>
      </c>
      <c r="F13" s="38">
        <f t="shared" si="0"/>
        <v>0.7597924833405876</v>
      </c>
      <c r="H13" s="19"/>
      <c r="I13" s="19"/>
      <c r="J13" s="20"/>
    </row>
    <row r="14" spans="1:19" s="40" customFormat="1" ht="12.75">
      <c r="A14" s="34" t="s">
        <v>16</v>
      </c>
      <c r="B14" s="35" t="s">
        <v>17</v>
      </c>
      <c r="C14" s="36"/>
      <c r="D14" s="37">
        <f>D15+D16+D17</f>
        <v>30036755.16</v>
      </c>
      <c r="E14" s="39">
        <f>E15+E16+E17</f>
        <v>23993397.720000003</v>
      </c>
      <c r="F14" s="38">
        <f t="shared" si="0"/>
        <v>0.798801255068725</v>
      </c>
      <c r="G14" s="5"/>
      <c r="H14" s="19"/>
      <c r="I14" s="19"/>
      <c r="J14" s="20"/>
      <c r="K14" s="5"/>
      <c r="L14" s="5"/>
      <c r="M14" s="5"/>
      <c r="N14" s="5"/>
      <c r="O14" s="5"/>
      <c r="P14" s="5"/>
      <c r="Q14" s="5"/>
      <c r="R14" s="5"/>
      <c r="S14" s="5"/>
    </row>
    <row r="15" spans="1:19" s="40" customFormat="1" ht="12.75">
      <c r="A15" s="27" t="s">
        <v>18</v>
      </c>
      <c r="B15" s="28"/>
      <c r="C15" s="29" t="s">
        <v>19</v>
      </c>
      <c r="D15" s="30">
        <f>'[1]kuu aa'!D57</f>
        <v>3498428</v>
      </c>
      <c r="E15" s="30">
        <f>'[1]kuu aa'!E57</f>
        <v>2798742</v>
      </c>
      <c r="F15" s="31">
        <f t="shared" si="0"/>
        <v>0.799999885662932</v>
      </c>
      <c r="G15" s="5"/>
      <c r="H15" s="19"/>
      <c r="I15" s="19"/>
      <c r="J15" s="20"/>
      <c r="K15" s="5"/>
      <c r="L15" s="5"/>
      <c r="M15" s="5"/>
      <c r="N15" s="5"/>
      <c r="O15" s="5"/>
      <c r="P15" s="5"/>
      <c r="Q15" s="5"/>
      <c r="R15" s="5"/>
      <c r="S15" s="5"/>
    </row>
    <row r="16" spans="1:19" s="40" customFormat="1" ht="12.75">
      <c r="A16" s="27" t="s">
        <v>20</v>
      </c>
      <c r="B16" s="28"/>
      <c r="C16" s="33" t="s">
        <v>21</v>
      </c>
      <c r="D16" s="30">
        <f>'[1]kuu aa'!D58</f>
        <v>18545097</v>
      </c>
      <c r="E16" s="30">
        <f>'[1]kuu aa'!E58</f>
        <v>14836078</v>
      </c>
      <c r="F16" s="31">
        <f t="shared" si="0"/>
        <v>0.8000000215690433</v>
      </c>
      <c r="G16" s="5"/>
      <c r="H16" s="19"/>
      <c r="I16" s="19"/>
      <c r="J16" s="20"/>
      <c r="K16" s="5"/>
      <c r="L16" s="5"/>
      <c r="M16" s="5"/>
      <c r="N16" s="5"/>
      <c r="O16" s="5"/>
      <c r="P16" s="5"/>
      <c r="Q16" s="5"/>
      <c r="R16" s="5"/>
      <c r="S16" s="5"/>
    </row>
    <row r="17" spans="1:19" s="40" customFormat="1" ht="12.75">
      <c r="A17" s="27" t="s">
        <v>22</v>
      </c>
      <c r="B17" s="28"/>
      <c r="C17" s="33" t="s">
        <v>23</v>
      </c>
      <c r="D17" s="30">
        <f>'[1]kuu aa'!D35+'[1]kuu aa'!D59</f>
        <v>7993230.16</v>
      </c>
      <c r="E17" s="30">
        <f>'[1]kuu aa'!E35+'[1]kuu aa'!E59</f>
        <v>6358577.720000002</v>
      </c>
      <c r="F17" s="31">
        <f t="shared" si="0"/>
        <v>0.7954953870613931</v>
      </c>
      <c r="G17" s="5"/>
      <c r="H17" s="19"/>
      <c r="I17" s="19"/>
      <c r="J17" s="20"/>
      <c r="K17" s="5"/>
      <c r="L17" s="5"/>
      <c r="M17" s="5"/>
      <c r="N17" s="5"/>
      <c r="O17" s="5"/>
      <c r="P17" s="5"/>
      <c r="Q17" s="5"/>
      <c r="R17" s="5"/>
      <c r="S17" s="5"/>
    </row>
    <row r="18" spans="1:19" s="40" customFormat="1" ht="12.75">
      <c r="A18" s="34" t="s">
        <v>24</v>
      </c>
      <c r="B18" s="35" t="s">
        <v>25</v>
      </c>
      <c r="C18" s="36"/>
      <c r="D18" s="37">
        <f>SUM(D19:D22)</f>
        <v>461550</v>
      </c>
      <c r="E18" s="39">
        <f>SUM(E19:E22)</f>
        <v>421355.72</v>
      </c>
      <c r="F18" s="38">
        <f t="shared" si="0"/>
        <v>0.9129145704690715</v>
      </c>
      <c r="G18" s="5"/>
      <c r="H18" s="19"/>
      <c r="I18" s="19"/>
      <c r="J18" s="20"/>
      <c r="K18" s="5"/>
      <c r="L18" s="5"/>
      <c r="M18" s="5"/>
      <c r="N18" s="5"/>
      <c r="O18" s="5"/>
      <c r="P18" s="5"/>
      <c r="Q18" s="5"/>
      <c r="R18" s="5"/>
      <c r="S18" s="5"/>
    </row>
    <row r="19" spans="1:19" s="40" customFormat="1" ht="12.75">
      <c r="A19" s="27" t="s">
        <v>26</v>
      </c>
      <c r="B19" s="28"/>
      <c r="C19" s="29" t="s">
        <v>27</v>
      </c>
      <c r="D19" s="30">
        <f>'[1]kuu aa'!D61</f>
        <v>0</v>
      </c>
      <c r="E19" s="30">
        <f>'[1]kuu aa'!E61</f>
        <v>0</v>
      </c>
      <c r="F19" s="31" t="e">
        <f t="shared" si="0"/>
        <v>#DIV/0!</v>
      </c>
      <c r="G19" s="5"/>
      <c r="H19" s="19"/>
      <c r="I19" s="19"/>
      <c r="J19" s="20"/>
      <c r="K19" s="5"/>
      <c r="L19" s="5"/>
      <c r="M19" s="5"/>
      <c r="N19" s="5"/>
      <c r="O19" s="5"/>
      <c r="P19" s="5"/>
      <c r="Q19" s="5"/>
      <c r="R19" s="5"/>
      <c r="S19" s="5"/>
    </row>
    <row r="20" spans="1:19" s="40" customFormat="1" ht="12.75">
      <c r="A20" s="27">
        <v>382540</v>
      </c>
      <c r="B20" s="28"/>
      <c r="C20" s="29" t="s">
        <v>28</v>
      </c>
      <c r="D20" s="30">
        <f>'[1]kuu aa'!D62</f>
        <v>121000</v>
      </c>
      <c r="E20" s="30">
        <f>'[1]kuu aa'!E62</f>
        <v>112786</v>
      </c>
      <c r="F20" s="31">
        <f aca="true" t="shared" si="1" ref="F20:F29">E20/D20</f>
        <v>0.9321157024793388</v>
      </c>
      <c r="G20" s="5"/>
      <c r="H20" s="19"/>
      <c r="I20" s="19"/>
      <c r="J20" s="20"/>
      <c r="K20" s="5"/>
      <c r="L20" s="5"/>
      <c r="M20" s="5"/>
      <c r="N20" s="5"/>
      <c r="O20" s="5"/>
      <c r="P20" s="5"/>
      <c r="Q20" s="5"/>
      <c r="R20" s="5"/>
      <c r="S20" s="5"/>
    </row>
    <row r="21" spans="1:19" s="40" customFormat="1" ht="12.75">
      <c r="A21" s="27">
        <v>3882</v>
      </c>
      <c r="B21" s="28"/>
      <c r="C21" s="29" t="s">
        <v>29</v>
      </c>
      <c r="D21" s="30">
        <f>'[1]kuu aa'!D63</f>
        <v>180000</v>
      </c>
      <c r="E21" s="30">
        <f>'[1]kuu aa'!E63</f>
        <v>134515</v>
      </c>
      <c r="F21" s="31">
        <f t="shared" si="1"/>
        <v>0.7473055555555556</v>
      </c>
      <c r="G21" s="5"/>
      <c r="H21" s="19"/>
      <c r="I21" s="19"/>
      <c r="J21" s="20"/>
      <c r="K21" s="5"/>
      <c r="L21" s="5"/>
      <c r="M21" s="5"/>
      <c r="N21" s="5"/>
      <c r="O21" s="5"/>
      <c r="P21" s="5"/>
      <c r="Q21" s="5"/>
      <c r="R21" s="5"/>
      <c r="S21" s="5"/>
    </row>
    <row r="22" spans="1:19" s="40" customFormat="1" ht="13.5" thickBot="1">
      <c r="A22" s="27" t="s">
        <v>30</v>
      </c>
      <c r="B22" s="28"/>
      <c r="C22" s="29" t="s">
        <v>31</v>
      </c>
      <c r="D22" s="30">
        <f>'[1]kuu aa'!D64</f>
        <v>160550</v>
      </c>
      <c r="E22" s="30">
        <f>'[1]kuu aa'!E64</f>
        <v>174054.72</v>
      </c>
      <c r="F22" s="31">
        <f t="shared" si="1"/>
        <v>1.0841153534724386</v>
      </c>
      <c r="G22" s="5"/>
      <c r="H22" s="19"/>
      <c r="I22" s="19"/>
      <c r="J22" s="20"/>
      <c r="K22" s="5"/>
      <c r="L22" s="5"/>
      <c r="M22" s="5"/>
      <c r="N22" s="5"/>
      <c r="O22" s="5"/>
      <c r="P22" s="5"/>
      <c r="Q22" s="5"/>
      <c r="R22" s="5"/>
      <c r="S22" s="5"/>
    </row>
    <row r="23" spans="1:19" s="40" customFormat="1" ht="13.5" thickBot="1">
      <c r="A23" s="13"/>
      <c r="B23" s="14" t="s">
        <v>32</v>
      </c>
      <c r="C23" s="15"/>
      <c r="D23" s="41">
        <f>D24+D25</f>
        <v>-87445155.63999999</v>
      </c>
      <c r="E23" s="42">
        <f>E24+E25</f>
        <v>-62697167.28</v>
      </c>
      <c r="F23" s="43">
        <f t="shared" si="1"/>
        <v>0.7169884577496306</v>
      </c>
      <c r="G23" s="5"/>
      <c r="H23" s="19"/>
      <c r="I23" s="19"/>
      <c r="J23" s="32"/>
      <c r="K23" s="5"/>
      <c r="L23" s="5"/>
      <c r="M23" s="5"/>
      <c r="N23" s="5"/>
      <c r="O23" s="5"/>
      <c r="P23" s="5"/>
      <c r="Q23" s="5"/>
      <c r="R23" s="5"/>
      <c r="S23" s="5"/>
    </row>
    <row r="24" spans="1:19" s="40" customFormat="1" ht="13.5" thickBot="1">
      <c r="A24" s="44" t="s">
        <v>33</v>
      </c>
      <c r="B24" s="45" t="s">
        <v>34</v>
      </c>
      <c r="C24" s="46"/>
      <c r="D24" s="47">
        <f>-'[1]kuu aa'!D68</f>
        <v>-12096401.54</v>
      </c>
      <c r="E24" s="47">
        <f>-'[1]kuu aa'!E68</f>
        <v>-9586022.370000001</v>
      </c>
      <c r="F24" s="48">
        <f t="shared" si="1"/>
        <v>0.7924689287389514</v>
      </c>
      <c r="G24" s="5"/>
      <c r="H24" s="19"/>
      <c r="I24" s="19"/>
      <c r="J24" s="20"/>
      <c r="K24" s="5"/>
      <c r="L24" s="5"/>
      <c r="M24" s="5"/>
      <c r="N24" s="5"/>
      <c r="O24" s="5"/>
      <c r="P24" s="5"/>
      <c r="Q24" s="5"/>
      <c r="R24" s="5"/>
      <c r="S24" s="5"/>
    </row>
    <row r="25" spans="1:10" ht="12.75">
      <c r="A25" s="34"/>
      <c r="B25" s="35" t="s">
        <v>35</v>
      </c>
      <c r="C25" s="36"/>
      <c r="D25" s="37">
        <f>D26+D28+D29</f>
        <v>-75348754.1</v>
      </c>
      <c r="E25" s="39">
        <f>E26+E28+E29</f>
        <v>-53111144.910000004</v>
      </c>
      <c r="F25" s="48">
        <f t="shared" si="1"/>
        <v>0.7048709105330782</v>
      </c>
      <c r="H25" s="19"/>
      <c r="I25" s="19"/>
      <c r="J25" s="20"/>
    </row>
    <row r="26" spans="1:10" ht="12.75">
      <c r="A26" s="27">
        <v>50</v>
      </c>
      <c r="B26" s="28"/>
      <c r="C26" s="29" t="s">
        <v>36</v>
      </c>
      <c r="D26" s="30">
        <f>-'[1]kuu aa'!D82</f>
        <v>-40710120.769999996</v>
      </c>
      <c r="E26" s="30">
        <f>-'[1]kuu aa'!E82</f>
        <v>-29894570.320000004</v>
      </c>
      <c r="F26" s="31">
        <f t="shared" si="1"/>
        <v>0.7343277237838567</v>
      </c>
      <c r="H26" s="19"/>
      <c r="I26" s="19"/>
      <c r="J26" s="20"/>
    </row>
    <row r="27" spans="1:10" ht="12.75">
      <c r="A27" s="49">
        <v>500</v>
      </c>
      <c r="B27" s="50"/>
      <c r="C27" s="51" t="s">
        <v>37</v>
      </c>
      <c r="D27" s="52">
        <f>-'[1]kuu aa'!D83</f>
        <v>-29957065.069999997</v>
      </c>
      <c r="E27" s="52">
        <f>-'[1]kuu aa'!E83</f>
        <v>-21953880.520000003</v>
      </c>
      <c r="F27" s="53">
        <f t="shared" si="1"/>
        <v>0.732844838728389</v>
      </c>
      <c r="H27" s="19"/>
      <c r="I27" s="19"/>
      <c r="J27" s="20"/>
    </row>
    <row r="28" spans="1:10" ht="12.75">
      <c r="A28" s="27">
        <v>55</v>
      </c>
      <c r="B28" s="28"/>
      <c r="C28" s="29" t="s">
        <v>38</v>
      </c>
      <c r="D28" s="30">
        <f>-'[1]kuu aa'!D91</f>
        <v>-34172369.33</v>
      </c>
      <c r="E28" s="30">
        <f>-'[1]kuu aa'!E91</f>
        <v>-22943517.880000003</v>
      </c>
      <c r="F28" s="31">
        <f t="shared" si="1"/>
        <v>0.6714055340569505</v>
      </c>
      <c r="H28" s="19"/>
      <c r="I28" s="19"/>
      <c r="J28" s="20"/>
    </row>
    <row r="29" spans="1:19" s="40" customFormat="1" ht="13.5" thickBot="1">
      <c r="A29" s="54">
        <v>60</v>
      </c>
      <c r="B29" s="55"/>
      <c r="C29" s="56" t="s">
        <v>39</v>
      </c>
      <c r="D29" s="30">
        <f>-'[1]kuu aa'!D113</f>
        <v>-466264</v>
      </c>
      <c r="E29" s="30">
        <f>-'[1]kuu aa'!E113</f>
        <v>-273056.70999999996</v>
      </c>
      <c r="F29" s="31">
        <f t="shared" si="1"/>
        <v>0.5856268337250998</v>
      </c>
      <c r="G29" s="5"/>
      <c r="H29" s="19"/>
      <c r="I29" s="19"/>
      <c r="J29" s="20"/>
      <c r="K29" s="5"/>
      <c r="L29" s="5"/>
      <c r="M29" s="5"/>
      <c r="N29" s="5"/>
      <c r="O29" s="5"/>
      <c r="P29" s="5"/>
      <c r="Q29" s="5"/>
      <c r="R29" s="5"/>
      <c r="S29" s="5"/>
    </row>
    <row r="30" spans="1:19" s="40" customFormat="1" ht="13.5" thickBot="1">
      <c r="A30" s="57"/>
      <c r="B30" s="58" t="s">
        <v>40</v>
      </c>
      <c r="C30" s="59"/>
      <c r="D30" s="60">
        <f>D6+D23</f>
        <v>4761372.520000011</v>
      </c>
      <c r="E30" s="60">
        <f>E6+E23</f>
        <v>9699166.960000008</v>
      </c>
      <c r="F30" s="61"/>
      <c r="G30" s="5"/>
      <c r="H30" s="19"/>
      <c r="I30" s="19"/>
      <c r="J30" s="20"/>
      <c r="K30" s="5"/>
      <c r="L30" s="5"/>
      <c r="M30" s="5"/>
      <c r="N30" s="5"/>
      <c r="O30" s="5"/>
      <c r="P30" s="5"/>
      <c r="Q30" s="5"/>
      <c r="R30" s="5"/>
      <c r="S30" s="5"/>
    </row>
    <row r="31" spans="1:19" s="40" customFormat="1" ht="13.5" thickBot="1">
      <c r="A31" s="62"/>
      <c r="B31" s="63" t="s">
        <v>41</v>
      </c>
      <c r="C31" s="64"/>
      <c r="D31" s="65">
        <f>D34+D37+D41+D42+D43+D44+D45+D46+D47+D48+D49+D50</f>
        <v>-14095381</v>
      </c>
      <c r="E31" s="66">
        <f>E34+E37+E41+E42+E43+E44+E45+E46+E47+E48+E49+E50</f>
        <v>-7939414.92</v>
      </c>
      <c r="F31" s="67">
        <f aca="true" t="shared" si="2" ref="F31:F40">E31/D31</f>
        <v>0.5632635911012267</v>
      </c>
      <c r="G31" s="5"/>
      <c r="H31" s="19"/>
      <c r="I31" s="19"/>
      <c r="J31" s="20"/>
      <c r="K31" s="5"/>
      <c r="L31" s="5"/>
      <c r="M31" s="5"/>
      <c r="N31" s="5"/>
      <c r="O31" s="5"/>
      <c r="P31" s="5"/>
      <c r="Q31" s="5"/>
      <c r="R31" s="5"/>
      <c r="S31" s="5"/>
    </row>
    <row r="32" spans="1:19" s="40" customFormat="1" ht="12.75">
      <c r="A32" s="49"/>
      <c r="B32" s="68" t="s">
        <v>42</v>
      </c>
      <c r="C32" s="51"/>
      <c r="D32" s="52">
        <f>D34+D41+D43+D45+D47+D49</f>
        <v>24081094</v>
      </c>
      <c r="E32" s="52">
        <f>E34+E41+E43+E45+E47+E49</f>
        <v>7535139.92</v>
      </c>
      <c r="F32" s="53">
        <f t="shared" si="2"/>
        <v>0.31290687707128256</v>
      </c>
      <c r="G32" s="5"/>
      <c r="H32" s="19"/>
      <c r="I32" s="19"/>
      <c r="J32" s="20"/>
      <c r="K32" s="5"/>
      <c r="L32" s="5"/>
      <c r="M32" s="5"/>
      <c r="N32" s="5"/>
      <c r="O32" s="5"/>
      <c r="P32" s="5"/>
      <c r="Q32" s="5"/>
      <c r="R32" s="5"/>
      <c r="S32" s="5"/>
    </row>
    <row r="33" spans="1:19" s="40" customFormat="1" ht="12.75">
      <c r="A33" s="49"/>
      <c r="B33" s="68" t="s">
        <v>43</v>
      </c>
      <c r="C33" s="51"/>
      <c r="D33" s="52">
        <f>D37+D42+D44+D46+D48+D50</f>
        <v>-38176475</v>
      </c>
      <c r="E33" s="52">
        <f>E37+E42+E44+E46+E48+E50</f>
        <v>-15474554.840000002</v>
      </c>
      <c r="F33" s="53">
        <f t="shared" si="2"/>
        <v>0.4053426839434495</v>
      </c>
      <c r="G33" s="5"/>
      <c r="H33" s="19"/>
      <c r="I33" s="19"/>
      <c r="J33" s="20"/>
      <c r="K33" s="5"/>
      <c r="L33" s="5"/>
      <c r="M33" s="69"/>
      <c r="N33" s="5"/>
      <c r="O33" s="5"/>
      <c r="P33" s="5"/>
      <c r="Q33" s="5"/>
      <c r="R33" s="5"/>
      <c r="S33" s="5"/>
    </row>
    <row r="34" spans="1:19" s="40" customFormat="1" ht="12.75">
      <c r="A34" s="27">
        <v>381</v>
      </c>
      <c r="B34" s="28"/>
      <c r="C34" s="29" t="s">
        <v>44</v>
      </c>
      <c r="D34" s="30">
        <f>'[1]kuu aa'!D116</f>
        <v>759967</v>
      </c>
      <c r="E34" s="30">
        <f>'[1]kuu aa'!E116</f>
        <v>174921.49</v>
      </c>
      <c r="F34" s="31">
        <f t="shared" si="2"/>
        <v>0.23016984948030636</v>
      </c>
      <c r="G34" s="5"/>
      <c r="H34" s="19"/>
      <c r="I34" s="19"/>
      <c r="J34" s="20"/>
      <c r="K34" s="5"/>
      <c r="L34" s="5"/>
      <c r="M34" s="5"/>
      <c r="N34" s="5"/>
      <c r="O34" s="5"/>
      <c r="P34" s="5"/>
      <c r="Q34" s="5"/>
      <c r="R34" s="5"/>
      <c r="S34" s="5"/>
    </row>
    <row r="35" spans="1:19" s="40" customFormat="1" ht="12.75">
      <c r="A35" s="49">
        <v>3810</v>
      </c>
      <c r="B35" s="50"/>
      <c r="C35" s="51" t="s">
        <v>45</v>
      </c>
      <c r="D35" s="52">
        <f>'[1]kuu aa'!D117</f>
        <v>600000</v>
      </c>
      <c r="E35" s="52">
        <f>'[1]kuu aa'!E117</f>
        <v>73740</v>
      </c>
      <c r="F35" s="53">
        <f t="shared" si="2"/>
        <v>0.1229</v>
      </c>
      <c r="G35" s="5"/>
      <c r="H35" s="19"/>
      <c r="I35" s="19"/>
      <c r="J35" s="20"/>
      <c r="K35" s="5"/>
      <c r="L35" s="5"/>
      <c r="M35" s="5"/>
      <c r="N35" s="5"/>
      <c r="O35" s="5"/>
      <c r="P35" s="5"/>
      <c r="Q35" s="5"/>
      <c r="R35" s="5"/>
      <c r="S35" s="5"/>
    </row>
    <row r="36" spans="1:19" s="40" customFormat="1" ht="12.75">
      <c r="A36" s="49">
        <v>3811</v>
      </c>
      <c r="B36" s="50"/>
      <c r="C36" s="51" t="s">
        <v>46</v>
      </c>
      <c r="D36" s="52">
        <f>'[1]kuu aa'!D118</f>
        <v>159617</v>
      </c>
      <c r="E36" s="52">
        <f>'[1]kuu aa'!E118</f>
        <v>100738.70999999999</v>
      </c>
      <c r="F36" s="53">
        <f t="shared" si="2"/>
        <v>0.6311276994305117</v>
      </c>
      <c r="G36" s="5"/>
      <c r="H36" s="19"/>
      <c r="I36" s="19"/>
      <c r="J36" s="20"/>
      <c r="K36" s="5"/>
      <c r="L36" s="5"/>
      <c r="M36" s="5"/>
      <c r="N36" s="5"/>
      <c r="O36" s="5"/>
      <c r="P36" s="5"/>
      <c r="Q36" s="5"/>
      <c r="R36" s="5"/>
      <c r="S36" s="5"/>
    </row>
    <row r="37" spans="1:19" s="40" customFormat="1" ht="12.75">
      <c r="A37" s="27">
        <v>15</v>
      </c>
      <c r="B37" s="28"/>
      <c r="C37" s="29" t="s">
        <v>47</v>
      </c>
      <c r="D37" s="30">
        <f>'[1]kuu aa'!D122</f>
        <v>-34527901</v>
      </c>
      <c r="E37" s="30">
        <f>'[1]kuu aa'!E122</f>
        <v>-12530683.33</v>
      </c>
      <c r="F37" s="31">
        <f t="shared" si="2"/>
        <v>0.3629147143928616</v>
      </c>
      <c r="G37" s="5"/>
      <c r="H37" s="19"/>
      <c r="I37" s="19"/>
      <c r="J37" s="20"/>
      <c r="K37" s="5"/>
      <c r="L37" s="5"/>
      <c r="M37" s="5"/>
      <c r="N37" s="5"/>
      <c r="O37" s="5"/>
      <c r="P37" s="5"/>
      <c r="Q37" s="5"/>
      <c r="R37" s="5"/>
      <c r="S37" s="5"/>
    </row>
    <row r="38" spans="1:19" s="40" customFormat="1" ht="12.75">
      <c r="A38" s="49">
        <v>1550</v>
      </c>
      <c r="B38" s="50"/>
      <c r="C38" s="51" t="s">
        <v>48</v>
      </c>
      <c r="D38" s="52">
        <f>'[1]kuu aa'!D123</f>
        <v>-150000</v>
      </c>
      <c r="E38" s="52">
        <f>'[1]kuu aa'!E123</f>
        <v>-1153228</v>
      </c>
      <c r="F38" s="53">
        <f t="shared" si="2"/>
        <v>7.688186666666667</v>
      </c>
      <c r="G38" s="5"/>
      <c r="H38" s="19"/>
      <c r="I38" s="19"/>
      <c r="J38" s="20"/>
      <c r="K38" s="5"/>
      <c r="L38" s="5"/>
      <c r="M38" s="5"/>
      <c r="N38" s="5"/>
      <c r="O38" s="5"/>
      <c r="P38" s="5"/>
      <c r="Q38" s="5"/>
      <c r="R38" s="5"/>
      <c r="S38" s="5"/>
    </row>
    <row r="39" spans="1:19" s="40" customFormat="1" ht="12.75">
      <c r="A39" s="49">
        <v>1551</v>
      </c>
      <c r="B39" s="50"/>
      <c r="C39" s="51" t="s">
        <v>49</v>
      </c>
      <c r="D39" s="52">
        <f>'[1]kuu aa'!D124</f>
        <v>-34080919</v>
      </c>
      <c r="E39" s="52">
        <f>'[1]kuu aa'!E124</f>
        <v>-11286352.04</v>
      </c>
      <c r="F39" s="53">
        <f t="shared" si="2"/>
        <v>0.33116337150415454</v>
      </c>
      <c r="G39" s="5"/>
      <c r="H39" s="19"/>
      <c r="I39" s="19"/>
      <c r="J39" s="20"/>
      <c r="K39" s="5"/>
      <c r="L39" s="5"/>
      <c r="M39" s="5"/>
      <c r="N39" s="5"/>
      <c r="O39" s="5"/>
      <c r="P39" s="5"/>
      <c r="Q39" s="5"/>
      <c r="R39" s="5"/>
      <c r="S39" s="5"/>
    </row>
    <row r="40" spans="1:19" s="40" customFormat="1" ht="12.75">
      <c r="A40" s="49">
        <v>1554</v>
      </c>
      <c r="B40" s="50"/>
      <c r="C40" s="51" t="s">
        <v>50</v>
      </c>
      <c r="D40" s="52">
        <f>'[1]kuu aa'!D125</f>
        <v>-273550</v>
      </c>
      <c r="E40" s="52">
        <f>'[1]kuu aa'!E125</f>
        <v>-66687.47</v>
      </c>
      <c r="F40" s="53">
        <f t="shared" si="2"/>
        <v>0.24378530433193202</v>
      </c>
      <c r="G40" s="5"/>
      <c r="H40" s="19"/>
      <c r="I40" s="19"/>
      <c r="J40" s="20"/>
      <c r="K40" s="5"/>
      <c r="L40" s="5"/>
      <c r="M40" s="5"/>
      <c r="N40" s="5"/>
      <c r="O40" s="5"/>
      <c r="P40" s="5"/>
      <c r="Q40" s="5"/>
      <c r="R40" s="5"/>
      <c r="S40" s="5"/>
    </row>
    <row r="41" spans="1:19" s="40" customFormat="1" ht="12.75">
      <c r="A41" s="27">
        <v>3502</v>
      </c>
      <c r="B41" s="28"/>
      <c r="C41" s="29" t="s">
        <v>51</v>
      </c>
      <c r="D41" s="30">
        <f>'[1]kuu aa'!D131</f>
        <v>23095558</v>
      </c>
      <c r="E41" s="30">
        <f>'[1]kuu aa'!E131</f>
        <v>7207794.31</v>
      </c>
      <c r="F41" s="31">
        <f>E41/D41</f>
        <v>0.31208574003711015</v>
      </c>
      <c r="G41" s="5"/>
      <c r="H41" s="19"/>
      <c r="I41" s="19"/>
      <c r="J41" s="20"/>
      <c r="K41" s="5"/>
      <c r="L41" s="5"/>
      <c r="M41" s="5"/>
      <c r="N41" s="5"/>
      <c r="O41" s="5"/>
      <c r="P41" s="5"/>
      <c r="Q41" s="5"/>
      <c r="R41" s="5"/>
      <c r="S41" s="5"/>
    </row>
    <row r="42" spans="1:19" s="40" customFormat="1" ht="12.75">
      <c r="A42" s="27">
        <v>4502</v>
      </c>
      <c r="B42" s="28"/>
      <c r="C42" s="29" t="s">
        <v>52</v>
      </c>
      <c r="D42" s="30">
        <f>'[1]kuu aa'!D145</f>
        <v>-2015412</v>
      </c>
      <c r="E42" s="30">
        <f>'[1]kuu aa'!E145</f>
        <v>-1890125.54</v>
      </c>
      <c r="F42" s="31">
        <f aca="true" t="shared" si="3" ref="F42:F50">E42/D42</f>
        <v>0.9378358072691837</v>
      </c>
      <c r="G42" s="5"/>
      <c r="H42" s="19"/>
      <c r="I42" s="19"/>
      <c r="J42" s="20"/>
      <c r="K42" s="5"/>
      <c r="L42" s="5"/>
      <c r="M42" s="5"/>
      <c r="N42" s="5"/>
      <c r="O42" s="5"/>
      <c r="P42" s="5"/>
      <c r="Q42" s="5"/>
      <c r="R42" s="5"/>
      <c r="S42" s="5"/>
    </row>
    <row r="43" spans="1:19" s="40" customFormat="1" ht="12.75">
      <c r="A43" s="70" t="s">
        <v>53</v>
      </c>
      <c r="B43" s="71"/>
      <c r="C43" s="29" t="s">
        <v>54</v>
      </c>
      <c r="D43" s="30">
        <f>'[1]kuu aa'!D146</f>
        <v>0</v>
      </c>
      <c r="E43" s="30">
        <f>'[1]kuu aa'!E146</f>
        <v>0</v>
      </c>
      <c r="F43" s="31" t="e">
        <f t="shared" si="3"/>
        <v>#DIV/0!</v>
      </c>
      <c r="G43" s="5"/>
      <c r="H43" s="19"/>
      <c r="I43" s="19"/>
      <c r="J43" s="20"/>
      <c r="K43" s="5"/>
      <c r="L43" s="5"/>
      <c r="M43" s="5"/>
      <c r="N43" s="5"/>
      <c r="O43" s="5"/>
      <c r="P43" s="5"/>
      <c r="Q43" s="5"/>
      <c r="R43" s="5"/>
      <c r="S43" s="5"/>
    </row>
    <row r="44" spans="1:19" s="40" customFormat="1" ht="12.75">
      <c r="A44" s="70" t="s">
        <v>55</v>
      </c>
      <c r="B44" s="71"/>
      <c r="C44" s="29" t="s">
        <v>56</v>
      </c>
      <c r="D44" s="30">
        <f>'[1]kuu aa'!D147</f>
        <v>-156938</v>
      </c>
      <c r="E44" s="30">
        <f>'[1]kuu aa'!E147</f>
        <v>0</v>
      </c>
      <c r="F44" s="31">
        <f t="shared" si="3"/>
        <v>0</v>
      </c>
      <c r="G44" s="5"/>
      <c r="H44" s="19"/>
      <c r="I44" s="19"/>
      <c r="J44" s="20"/>
      <c r="K44" s="5"/>
      <c r="L44" s="5"/>
      <c r="M44" s="5"/>
      <c r="N44" s="5"/>
      <c r="O44" s="5"/>
      <c r="P44" s="5"/>
      <c r="Q44" s="5"/>
      <c r="R44" s="5"/>
      <c r="S44" s="5"/>
    </row>
    <row r="45" spans="1:19" s="40" customFormat="1" ht="12.75">
      <c r="A45" s="70" t="s">
        <v>57</v>
      </c>
      <c r="B45" s="28"/>
      <c r="C45" s="72" t="s">
        <v>58</v>
      </c>
      <c r="D45" s="30">
        <f>'[1]kuu aa'!D148</f>
        <v>0</v>
      </c>
      <c r="E45" s="30">
        <f>'[1]kuu aa'!E148</f>
        <v>0</v>
      </c>
      <c r="F45" s="31" t="e">
        <f t="shared" si="3"/>
        <v>#DIV/0!</v>
      </c>
      <c r="G45" s="5"/>
      <c r="H45" s="19"/>
      <c r="I45" s="19"/>
      <c r="J45" s="20"/>
      <c r="K45" s="5"/>
      <c r="L45" s="5"/>
      <c r="M45" s="5"/>
      <c r="N45" s="5"/>
      <c r="O45" s="5"/>
      <c r="P45" s="5"/>
      <c r="Q45" s="5"/>
      <c r="R45" s="5"/>
      <c r="S45" s="5"/>
    </row>
    <row r="46" spans="1:19" s="40" customFormat="1" ht="12.75">
      <c r="A46" s="70" t="s">
        <v>59</v>
      </c>
      <c r="B46" s="28"/>
      <c r="C46" s="72" t="s">
        <v>60</v>
      </c>
      <c r="D46" s="30">
        <f>'[1]kuu aa'!D149</f>
        <v>0</v>
      </c>
      <c r="E46" s="30">
        <f>'[1]kuu aa'!E149</f>
        <v>0</v>
      </c>
      <c r="F46" s="31" t="e">
        <f t="shared" si="3"/>
        <v>#DIV/0!</v>
      </c>
      <c r="G46" s="5"/>
      <c r="H46" s="19"/>
      <c r="I46" s="19"/>
      <c r="J46" s="20"/>
      <c r="K46" s="5"/>
      <c r="L46" s="5"/>
      <c r="M46" s="5"/>
      <c r="N46" s="5"/>
      <c r="O46" s="5"/>
      <c r="P46" s="5"/>
      <c r="Q46" s="5"/>
      <c r="R46" s="5"/>
      <c r="S46" s="5"/>
    </row>
    <row r="47" spans="1:19" s="40" customFormat="1" ht="12.75">
      <c r="A47" s="27" t="s">
        <v>61</v>
      </c>
      <c r="B47" s="28"/>
      <c r="C47" s="72" t="s">
        <v>62</v>
      </c>
      <c r="D47" s="30">
        <f>'[1]kuu aa'!D150</f>
        <v>0</v>
      </c>
      <c r="E47" s="30">
        <f>'[1]kuu aa'!E150</f>
        <v>0</v>
      </c>
      <c r="F47" s="31" t="e">
        <f t="shared" si="3"/>
        <v>#DIV/0!</v>
      </c>
      <c r="G47" s="5"/>
      <c r="H47" s="19"/>
      <c r="I47" s="19"/>
      <c r="J47" s="20"/>
      <c r="K47" s="5"/>
      <c r="L47" s="5"/>
      <c r="M47" s="5"/>
      <c r="N47" s="5"/>
      <c r="O47" s="5"/>
      <c r="P47" s="5"/>
      <c r="Q47" s="5"/>
      <c r="R47" s="5"/>
      <c r="S47" s="5"/>
    </row>
    <row r="48" spans="1:19" s="40" customFormat="1" ht="12.75">
      <c r="A48" s="27" t="s">
        <v>63</v>
      </c>
      <c r="B48" s="28"/>
      <c r="C48" s="29" t="s">
        <v>64</v>
      </c>
      <c r="D48" s="30">
        <f>'[1]kuu aa'!D151</f>
        <v>0</v>
      </c>
      <c r="E48" s="30">
        <f>'[1]kuu aa'!E151</f>
        <v>0</v>
      </c>
      <c r="F48" s="31" t="e">
        <f t="shared" si="3"/>
        <v>#DIV/0!</v>
      </c>
      <c r="G48" s="5"/>
      <c r="H48" s="19"/>
      <c r="I48" s="19"/>
      <c r="J48" s="20"/>
      <c r="K48" s="5"/>
      <c r="L48" s="5"/>
      <c r="M48" s="5"/>
      <c r="N48" s="5"/>
      <c r="O48" s="5"/>
      <c r="P48" s="5"/>
      <c r="Q48" s="5"/>
      <c r="R48" s="5"/>
      <c r="S48" s="5"/>
    </row>
    <row r="49" spans="1:19" s="40" customFormat="1" ht="12.75">
      <c r="A49" s="73">
        <v>382</v>
      </c>
      <c r="B49" s="71"/>
      <c r="C49" s="29" t="s">
        <v>65</v>
      </c>
      <c r="D49" s="30">
        <f>'[1]kuu aa'!D152</f>
        <v>225569</v>
      </c>
      <c r="E49" s="30">
        <f>'[1]kuu aa'!E152</f>
        <v>152424.12</v>
      </c>
      <c r="F49" s="31">
        <f t="shared" si="3"/>
        <v>0.6757316829883538</v>
      </c>
      <c r="G49" s="5"/>
      <c r="H49" s="19"/>
      <c r="I49" s="19"/>
      <c r="J49" s="20"/>
      <c r="K49" s="5"/>
      <c r="L49" s="5"/>
      <c r="M49" s="5"/>
      <c r="N49" s="5"/>
      <c r="O49" s="5"/>
      <c r="P49" s="5"/>
      <c r="Q49" s="5"/>
      <c r="R49" s="5"/>
      <c r="S49" s="5"/>
    </row>
    <row r="50" spans="1:19" s="40" customFormat="1" ht="13.5" thickBot="1">
      <c r="A50" s="54">
        <v>65</v>
      </c>
      <c r="B50" s="55"/>
      <c r="C50" s="56" t="s">
        <v>66</v>
      </c>
      <c r="D50" s="30">
        <f>'[1]kuu aa'!D157</f>
        <v>-1476224</v>
      </c>
      <c r="E50" s="30">
        <f>'[1]kuu aa'!E157</f>
        <v>-1053745.97</v>
      </c>
      <c r="F50" s="31">
        <f t="shared" si="3"/>
        <v>0.7138117047277378</v>
      </c>
      <c r="G50" s="5"/>
      <c r="H50" s="19"/>
      <c r="I50" s="19"/>
      <c r="J50" s="20"/>
      <c r="K50" s="5"/>
      <c r="L50" s="5"/>
      <c r="M50" s="5"/>
      <c r="N50" s="5"/>
      <c r="O50" s="5"/>
      <c r="P50" s="5"/>
      <c r="Q50" s="5"/>
      <c r="R50" s="5"/>
      <c r="S50" s="5"/>
    </row>
    <row r="51" spans="1:19" s="40" customFormat="1" ht="13.5" thickBot="1">
      <c r="A51" s="74"/>
      <c r="B51" s="75" t="s">
        <v>67</v>
      </c>
      <c r="C51" s="76"/>
      <c r="D51" s="60">
        <f>D30+D31</f>
        <v>-9334008.47999999</v>
      </c>
      <c r="E51" s="77">
        <f>E30+E31</f>
        <v>1759752.0400000084</v>
      </c>
      <c r="F51" s="61"/>
      <c r="G51" s="5"/>
      <c r="H51" s="19"/>
      <c r="I51" s="19"/>
      <c r="J51" s="20"/>
      <c r="K51" s="5"/>
      <c r="L51" s="5"/>
      <c r="M51" s="5"/>
      <c r="N51" s="5"/>
      <c r="O51" s="5"/>
      <c r="P51" s="5"/>
      <c r="Q51" s="5"/>
      <c r="R51" s="5"/>
      <c r="S51" s="5"/>
    </row>
    <row r="52" spans="1:19" s="40" customFormat="1" ht="13.5" thickBot="1">
      <c r="A52" s="78"/>
      <c r="B52" s="63" t="s">
        <v>68</v>
      </c>
      <c r="C52" s="64"/>
      <c r="D52" s="65">
        <f>D53+D57</f>
        <v>2264841</v>
      </c>
      <c r="E52" s="66">
        <f>E53+E57</f>
        <v>3468488.2</v>
      </c>
      <c r="F52" s="67">
        <f aca="true" t="shared" si="4" ref="F52:F61">E52/D52</f>
        <v>1.531448874335991</v>
      </c>
      <c r="G52" s="5"/>
      <c r="H52" s="19"/>
      <c r="I52" s="19"/>
      <c r="J52" s="20"/>
      <c r="K52" s="5"/>
      <c r="L52" s="5"/>
      <c r="M52" s="5"/>
      <c r="N52" s="5"/>
      <c r="O52" s="5"/>
      <c r="P52" s="5"/>
      <c r="Q52" s="5"/>
      <c r="R52" s="5"/>
      <c r="S52" s="5"/>
    </row>
    <row r="53" spans="1:19" s="40" customFormat="1" ht="12.75">
      <c r="A53" s="79" t="s">
        <v>69</v>
      </c>
      <c r="B53" s="80"/>
      <c r="C53" s="81" t="s">
        <v>70</v>
      </c>
      <c r="D53" s="82">
        <f>SUM(D54:D56)</f>
        <v>8385846</v>
      </c>
      <c r="E53" s="83">
        <f>SUM(E54:E56)</f>
        <v>7398846</v>
      </c>
      <c r="F53" s="84">
        <f t="shared" si="4"/>
        <v>0.8823016783279827</v>
      </c>
      <c r="G53" s="5"/>
      <c r="H53" s="19"/>
      <c r="I53" s="19"/>
      <c r="J53" s="20"/>
      <c r="K53" s="5"/>
      <c r="L53" s="5"/>
      <c r="M53" s="5"/>
      <c r="N53" s="5"/>
      <c r="O53" s="5"/>
      <c r="P53" s="5"/>
      <c r="Q53" s="5"/>
      <c r="R53" s="5"/>
      <c r="S53" s="5"/>
    </row>
    <row r="54" spans="1:19" s="40" customFormat="1" ht="12.75">
      <c r="A54" s="85" t="s">
        <v>71</v>
      </c>
      <c r="B54" s="86"/>
      <c r="C54" s="87" t="s">
        <v>72</v>
      </c>
      <c r="D54" s="52">
        <f>'[1]kuu aa'!D165</f>
        <v>8385846</v>
      </c>
      <c r="E54" s="52">
        <f>'[1]kuu aa'!E165</f>
        <v>7398846</v>
      </c>
      <c r="F54" s="53">
        <f t="shared" si="4"/>
        <v>0.8823016783279827</v>
      </c>
      <c r="G54" s="5"/>
      <c r="H54" s="19"/>
      <c r="I54" s="19"/>
      <c r="J54" s="20"/>
      <c r="K54" s="5"/>
      <c r="L54" s="5"/>
      <c r="M54" s="5"/>
      <c r="N54" s="5"/>
      <c r="O54" s="5"/>
      <c r="P54" s="5"/>
      <c r="Q54" s="5"/>
      <c r="R54" s="5"/>
      <c r="S54" s="5"/>
    </row>
    <row r="55" spans="1:19" s="40" customFormat="1" ht="12.75">
      <c r="A55" s="85" t="s">
        <v>73</v>
      </c>
      <c r="B55" s="86"/>
      <c r="C55" s="87" t="s">
        <v>74</v>
      </c>
      <c r="D55" s="52">
        <f>'[1]kuu aa'!D166</f>
        <v>0</v>
      </c>
      <c r="E55" s="52">
        <f>'[1]kuu aa'!E166</f>
        <v>0</v>
      </c>
      <c r="F55" s="53" t="e">
        <f t="shared" si="4"/>
        <v>#DIV/0!</v>
      </c>
      <c r="G55" s="5"/>
      <c r="H55" s="19"/>
      <c r="I55" s="19"/>
      <c r="J55" s="20"/>
      <c r="K55" s="5"/>
      <c r="L55" s="5"/>
      <c r="M55" s="5"/>
      <c r="N55" s="5"/>
      <c r="O55" s="5"/>
      <c r="P55" s="5"/>
      <c r="Q55" s="5"/>
      <c r="R55" s="5"/>
      <c r="S55" s="5"/>
    </row>
    <row r="56" spans="1:19" s="40" customFormat="1" ht="12.75">
      <c r="A56" s="85" t="s">
        <v>75</v>
      </c>
      <c r="B56" s="86"/>
      <c r="C56" s="87" t="s">
        <v>76</v>
      </c>
      <c r="D56" s="52">
        <f>'[1]kuu aa'!D167</f>
        <v>0</v>
      </c>
      <c r="E56" s="52">
        <f>'[1]kuu aa'!E167</f>
        <v>0</v>
      </c>
      <c r="F56" s="53" t="e">
        <f t="shared" si="4"/>
        <v>#DIV/0!</v>
      </c>
      <c r="G56" s="5"/>
      <c r="H56" s="19"/>
      <c r="I56" s="19"/>
      <c r="J56" s="20"/>
      <c r="K56" s="5"/>
      <c r="L56" s="5"/>
      <c r="M56" s="5"/>
      <c r="N56" s="5"/>
      <c r="O56" s="5"/>
      <c r="P56" s="5"/>
      <c r="Q56" s="5"/>
      <c r="R56" s="5"/>
      <c r="S56" s="5"/>
    </row>
    <row r="57" spans="1:19" s="40" customFormat="1" ht="12.75">
      <c r="A57" s="88" t="s">
        <v>77</v>
      </c>
      <c r="B57" s="89"/>
      <c r="C57" s="81" t="s">
        <v>78</v>
      </c>
      <c r="D57" s="82">
        <f>SUM(D58:D60)</f>
        <v>-6121005</v>
      </c>
      <c r="E57" s="83">
        <f>SUM(E58:E60)</f>
        <v>-3930357.8</v>
      </c>
      <c r="F57" s="84">
        <f t="shared" si="4"/>
        <v>0.642109882282403</v>
      </c>
      <c r="G57" s="5"/>
      <c r="H57" s="19"/>
      <c r="I57" s="19"/>
      <c r="J57" s="20"/>
      <c r="K57" s="5"/>
      <c r="L57" s="5"/>
      <c r="M57" s="5"/>
      <c r="N57" s="5"/>
      <c r="O57" s="5"/>
      <c r="P57" s="5"/>
      <c r="Q57" s="5"/>
      <c r="R57" s="5"/>
      <c r="S57" s="5"/>
    </row>
    <row r="58" spans="1:19" s="40" customFormat="1" ht="12.75">
      <c r="A58" s="85" t="s">
        <v>79</v>
      </c>
      <c r="B58" s="86"/>
      <c r="C58" s="87" t="s">
        <v>72</v>
      </c>
      <c r="D58" s="52">
        <f>'[1]kuu aa'!D169</f>
        <v>-5870000</v>
      </c>
      <c r="E58" s="52">
        <f>'[1]kuu aa'!E169</f>
        <v>-3743575.73</v>
      </c>
      <c r="F58" s="53">
        <f t="shared" si="4"/>
        <v>0.6377471431005111</v>
      </c>
      <c r="G58" s="5"/>
      <c r="H58" s="19"/>
      <c r="I58" s="19"/>
      <c r="J58" s="20"/>
      <c r="K58" s="5"/>
      <c r="L58" s="5"/>
      <c r="M58" s="5"/>
      <c r="N58" s="5"/>
      <c r="O58" s="5"/>
      <c r="P58" s="5"/>
      <c r="Q58" s="5"/>
      <c r="R58" s="5"/>
      <c r="S58" s="5"/>
    </row>
    <row r="59" spans="1:19" s="40" customFormat="1" ht="12.75">
      <c r="A59" s="85" t="s">
        <v>80</v>
      </c>
      <c r="B59" s="86"/>
      <c r="C59" s="87" t="s">
        <v>74</v>
      </c>
      <c r="D59" s="52">
        <f>'[1]kuu aa'!D170</f>
        <v>0</v>
      </c>
      <c r="E59" s="52">
        <f>'[1]kuu aa'!E170</f>
        <v>0</v>
      </c>
      <c r="F59" s="53" t="e">
        <f t="shared" si="4"/>
        <v>#DIV/0!</v>
      </c>
      <c r="G59" s="5"/>
      <c r="H59" s="19"/>
      <c r="I59" s="19"/>
      <c r="J59" s="20"/>
      <c r="K59" s="5"/>
      <c r="L59" s="5"/>
      <c r="M59" s="5"/>
      <c r="N59" s="5"/>
      <c r="O59" s="5"/>
      <c r="P59" s="5"/>
      <c r="Q59" s="5"/>
      <c r="R59" s="5"/>
      <c r="S59" s="5"/>
    </row>
    <row r="60" spans="1:19" s="40" customFormat="1" ht="13.5" thickBot="1">
      <c r="A60" s="85" t="s">
        <v>81</v>
      </c>
      <c r="B60" s="90"/>
      <c r="C60" s="87" t="s">
        <v>76</v>
      </c>
      <c r="D60" s="52">
        <f>'[1]kuu aa'!D171</f>
        <v>-251005</v>
      </c>
      <c r="E60" s="52">
        <f>'[1]kuu aa'!E171</f>
        <v>-186782.07</v>
      </c>
      <c r="F60" s="53">
        <f t="shared" si="4"/>
        <v>0.7441368498635486</v>
      </c>
      <c r="G60" s="5"/>
      <c r="H60" s="19"/>
      <c r="I60" s="19"/>
      <c r="J60" s="20"/>
      <c r="K60" s="5"/>
      <c r="L60" s="5"/>
      <c r="M60" s="5"/>
      <c r="N60" s="5"/>
      <c r="O60" s="5"/>
      <c r="P60" s="5"/>
      <c r="Q60" s="5"/>
      <c r="R60" s="5"/>
      <c r="S60" s="5"/>
    </row>
    <row r="61" spans="1:19" s="40" customFormat="1" ht="13.5" thickBot="1">
      <c r="A61" s="62">
        <v>1001</v>
      </c>
      <c r="B61" s="91" t="s">
        <v>82</v>
      </c>
      <c r="C61" s="92"/>
      <c r="D61" s="93">
        <f>'[1]kuu aa'!D172</f>
        <v>-7069167.4799999995</v>
      </c>
      <c r="E61" s="93">
        <f>'[1]kuu aa'!E172</f>
        <v>5228240.239999977</v>
      </c>
      <c r="F61" s="94">
        <f t="shared" si="4"/>
        <v>-0.7395835867224322</v>
      </c>
      <c r="G61" s="5"/>
      <c r="H61" s="19"/>
      <c r="I61" s="19"/>
      <c r="J61" s="20"/>
      <c r="K61" s="5"/>
      <c r="L61" s="5"/>
      <c r="M61" s="5"/>
      <c r="N61" s="5"/>
      <c r="O61" s="5"/>
      <c r="P61" s="5"/>
      <c r="Q61" s="5"/>
      <c r="R61" s="5"/>
      <c r="S61" s="5"/>
    </row>
    <row r="62" spans="1:10" s="138" customFormat="1" ht="87.75" customHeight="1" thickBot="1">
      <c r="A62" s="95"/>
      <c r="B62" s="96"/>
      <c r="C62" s="97"/>
      <c r="D62" s="98"/>
      <c r="E62" s="99"/>
      <c r="F62" s="100"/>
      <c r="H62" s="139"/>
      <c r="I62" s="139"/>
      <c r="J62" s="140"/>
    </row>
    <row r="63" spans="1:10" ht="27.75" customHeight="1">
      <c r="A63" s="101"/>
      <c r="B63" s="288" t="s">
        <v>83</v>
      </c>
      <c r="C63" s="289"/>
      <c r="D63" s="102">
        <f>SUM(D64:D72)</f>
        <v>87364706.64</v>
      </c>
      <c r="E63" s="103">
        <f>SUM(E64:E72)</f>
        <v>62534211.11999999</v>
      </c>
      <c r="F63" s="104">
        <f>E63/D63</f>
        <v>0.7157834499196801</v>
      </c>
      <c r="H63" s="19"/>
      <c r="I63" s="19"/>
      <c r="J63" s="32"/>
    </row>
    <row r="64" spans="1:10" s="110" customFormat="1" ht="12.75">
      <c r="A64" s="105" t="s">
        <v>84</v>
      </c>
      <c r="B64" s="106" t="s">
        <v>85</v>
      </c>
      <c r="C64" s="107"/>
      <c r="D64" s="108">
        <f>'[1]kuu aa'!D176-'eelarve täitmine'!D74</f>
        <v>6540922</v>
      </c>
      <c r="E64" s="108">
        <f>'[1]kuu aa'!E176-'eelarve täitmine'!E74</f>
        <v>4472426.530000001</v>
      </c>
      <c r="F64" s="109">
        <f>E64/D64</f>
        <v>0.6837608719382376</v>
      </c>
      <c r="H64" s="19"/>
      <c r="I64" s="19"/>
      <c r="J64" s="20"/>
    </row>
    <row r="65" spans="1:10" s="110" customFormat="1" ht="12.75">
      <c r="A65" s="111" t="s">
        <v>86</v>
      </c>
      <c r="B65" s="112" t="s">
        <v>87</v>
      </c>
      <c r="C65" s="113"/>
      <c r="D65" s="114">
        <f>'[1]kuu aa'!D184-'eelarve täitmine'!D75</f>
        <v>253177</v>
      </c>
      <c r="E65" s="114">
        <f>'[1]kuu aa'!E184-'eelarve täitmine'!E75</f>
        <v>181023.38</v>
      </c>
      <c r="F65" s="115">
        <f aca="true" t="shared" si="5" ref="F65:F72">E65/D65</f>
        <v>0.7150072083957074</v>
      </c>
      <c r="H65" s="19"/>
      <c r="I65" s="19"/>
      <c r="J65" s="20"/>
    </row>
    <row r="66" spans="1:10" s="110" customFormat="1" ht="12.75">
      <c r="A66" s="111" t="s">
        <v>88</v>
      </c>
      <c r="B66" s="112" t="s">
        <v>89</v>
      </c>
      <c r="C66" s="113"/>
      <c r="D66" s="116">
        <f>'[1]kuu aa'!D188-'eelarve täitmine'!D76</f>
        <v>10645050</v>
      </c>
      <c r="E66" s="116">
        <f>'[1]kuu aa'!E188-'eelarve täitmine'!E76</f>
        <v>7622714.469999999</v>
      </c>
      <c r="F66" s="115">
        <f t="shared" si="5"/>
        <v>0.716080663782697</v>
      </c>
      <c r="H66" s="19"/>
      <c r="I66" s="19"/>
      <c r="J66" s="20"/>
    </row>
    <row r="67" spans="1:19" s="40" customFormat="1" ht="12.75">
      <c r="A67" s="111" t="s">
        <v>90</v>
      </c>
      <c r="B67" s="112" t="s">
        <v>91</v>
      </c>
      <c r="C67" s="113"/>
      <c r="D67" s="116">
        <f>'[1]kuu aa'!D205-'eelarve täitmine'!D77</f>
        <v>3707787</v>
      </c>
      <c r="E67" s="116">
        <f>'[1]kuu aa'!E205-'eelarve täitmine'!E77</f>
        <v>2684047.9000000004</v>
      </c>
      <c r="F67" s="115">
        <f t="shared" si="5"/>
        <v>0.7238948461710449</v>
      </c>
      <c r="G67" s="5"/>
      <c r="H67" s="19"/>
      <c r="I67" s="19"/>
      <c r="J67" s="20"/>
      <c r="K67" s="5"/>
      <c r="L67" s="5"/>
      <c r="M67" s="5"/>
      <c r="N67" s="5"/>
      <c r="O67" s="5"/>
      <c r="P67" s="5"/>
      <c r="Q67" s="5"/>
      <c r="R67" s="5"/>
      <c r="S67" s="5"/>
    </row>
    <row r="68" spans="1:19" s="40" customFormat="1" ht="12.75">
      <c r="A68" s="111" t="s">
        <v>92</v>
      </c>
      <c r="B68" s="112" t="s">
        <v>93</v>
      </c>
      <c r="C68" s="113"/>
      <c r="D68" s="116">
        <f>'[1]kuu aa'!D211-'eelarve täitmine'!D78</f>
        <v>1505684.88</v>
      </c>
      <c r="E68" s="116">
        <f>'[1]kuu aa'!E211-'eelarve täitmine'!E78</f>
        <v>918094.51</v>
      </c>
      <c r="F68" s="115">
        <f t="shared" si="5"/>
        <v>0.6097520950067588</v>
      </c>
      <c r="G68" s="5"/>
      <c r="H68" s="19"/>
      <c r="I68" s="19"/>
      <c r="J68" s="20"/>
      <c r="K68" s="5"/>
      <c r="L68" s="5"/>
      <c r="M68" s="5"/>
      <c r="N68" s="5"/>
      <c r="O68" s="5"/>
      <c r="P68" s="5"/>
      <c r="Q68" s="5"/>
      <c r="R68" s="5"/>
      <c r="S68" s="5"/>
    </row>
    <row r="69" spans="1:19" s="40" customFormat="1" ht="12.75">
      <c r="A69" s="111" t="s">
        <v>94</v>
      </c>
      <c r="B69" s="112" t="s">
        <v>95</v>
      </c>
      <c r="C69" s="113"/>
      <c r="D69" s="116">
        <f>'[1]kuu aa'!D218-'eelarve täitmine'!D79</f>
        <v>417977</v>
      </c>
      <c r="E69" s="116">
        <f>'[1]kuu aa'!E218-'eelarve täitmine'!E79</f>
        <v>258564.99</v>
      </c>
      <c r="F69" s="115">
        <f t="shared" si="5"/>
        <v>0.6186105694810958</v>
      </c>
      <c r="G69" s="5"/>
      <c r="H69" s="19"/>
      <c r="I69" s="19"/>
      <c r="J69" s="20"/>
      <c r="K69" s="5"/>
      <c r="L69" s="5"/>
      <c r="M69" s="5"/>
      <c r="N69" s="5"/>
      <c r="O69" s="5"/>
      <c r="P69" s="5"/>
      <c r="Q69" s="5"/>
      <c r="R69" s="5"/>
      <c r="S69" s="5"/>
    </row>
    <row r="70" spans="1:19" s="40" customFormat="1" ht="12.75">
      <c r="A70" s="111" t="s">
        <v>96</v>
      </c>
      <c r="B70" s="112" t="s">
        <v>97</v>
      </c>
      <c r="C70" s="113"/>
      <c r="D70" s="116">
        <f>'[1]kuu aa'!D225-'eelarve täitmine'!D80</f>
        <v>7399905</v>
      </c>
      <c r="E70" s="116">
        <f>'[1]kuu aa'!E225-'eelarve täitmine'!E80</f>
        <v>5799827.279999999</v>
      </c>
      <c r="F70" s="115">
        <f t="shared" si="5"/>
        <v>0.7837705051618905</v>
      </c>
      <c r="G70" s="5"/>
      <c r="H70" s="19"/>
      <c r="I70" s="19"/>
      <c r="J70" s="20"/>
      <c r="K70" s="5"/>
      <c r="L70" s="5"/>
      <c r="M70" s="5"/>
      <c r="N70" s="5"/>
      <c r="O70" s="5"/>
      <c r="P70" s="5"/>
      <c r="Q70" s="5"/>
      <c r="R70" s="5"/>
      <c r="S70" s="5"/>
    </row>
    <row r="71" spans="1:19" s="40" customFormat="1" ht="12.75">
      <c r="A71" s="111" t="s">
        <v>98</v>
      </c>
      <c r="B71" s="112" t="s">
        <v>99</v>
      </c>
      <c r="C71" s="113"/>
      <c r="D71" s="116">
        <f>'[1]kuu aa'!D249-'eelarve täitmine'!D81</f>
        <v>48601123.76</v>
      </c>
      <c r="E71" s="116">
        <f>'[1]kuu aa'!E249-'eelarve täitmine'!E81</f>
        <v>34857280.23</v>
      </c>
      <c r="F71" s="115">
        <f t="shared" si="5"/>
        <v>0.7172114044549821</v>
      </c>
      <c r="G71" s="5"/>
      <c r="H71" s="19"/>
      <c r="I71" s="19"/>
      <c r="J71" s="20"/>
      <c r="K71" s="5"/>
      <c r="L71" s="5"/>
      <c r="M71" s="5"/>
      <c r="N71" s="5"/>
      <c r="O71" s="5"/>
      <c r="P71" s="5"/>
      <c r="Q71" s="5"/>
      <c r="R71" s="5"/>
      <c r="S71" s="5"/>
    </row>
    <row r="72" spans="1:19" s="40" customFormat="1" ht="12.75">
      <c r="A72" s="111" t="s">
        <v>100</v>
      </c>
      <c r="B72" s="112" t="s">
        <v>101</v>
      </c>
      <c r="C72" s="113"/>
      <c r="D72" s="116">
        <f>'[1]kuu aa'!D263-'eelarve täitmine'!D82</f>
        <v>8293080</v>
      </c>
      <c r="E72" s="116">
        <f>'[1]kuu aa'!E263-'eelarve täitmine'!E82</f>
        <v>5740231.83</v>
      </c>
      <c r="F72" s="115">
        <f t="shared" si="5"/>
        <v>0.6921712837691184</v>
      </c>
      <c r="G72" s="5"/>
      <c r="H72" s="19"/>
      <c r="I72" s="19"/>
      <c r="J72" s="20"/>
      <c r="K72" s="5"/>
      <c r="L72" s="5"/>
      <c r="M72" s="5"/>
      <c r="N72" s="5"/>
      <c r="O72" s="5"/>
      <c r="P72" s="5"/>
      <c r="Q72" s="5"/>
      <c r="R72" s="5"/>
      <c r="S72" s="5"/>
    </row>
    <row r="73" spans="1:10" ht="12.75">
      <c r="A73" s="117"/>
      <c r="B73" s="290" t="s">
        <v>102</v>
      </c>
      <c r="C73" s="291"/>
      <c r="D73" s="118">
        <f>SUM(D74:D82)</f>
        <v>38256924</v>
      </c>
      <c r="E73" s="119">
        <f>SUM(E74:E82)</f>
        <v>15637511</v>
      </c>
      <c r="F73" s="120">
        <f>E73/D73</f>
        <v>0.40874982526038944</v>
      </c>
      <c r="H73" s="19"/>
      <c r="I73" s="19"/>
      <c r="J73" s="20"/>
    </row>
    <row r="74" spans="1:10" ht="12.75">
      <c r="A74" s="111" t="s">
        <v>84</v>
      </c>
      <c r="B74" s="112" t="s">
        <v>85</v>
      </c>
      <c r="C74" s="121"/>
      <c r="D74" s="116">
        <v>1508235</v>
      </c>
      <c r="E74" s="122">
        <v>1070956</v>
      </c>
      <c r="F74" s="115">
        <f>E74/D74</f>
        <v>0.7100723693588864</v>
      </c>
      <c r="H74" s="19"/>
      <c r="I74" s="19"/>
      <c r="J74" s="20"/>
    </row>
    <row r="75" spans="1:10" ht="12.75">
      <c r="A75" s="111" t="s">
        <v>86</v>
      </c>
      <c r="B75" s="112" t="s">
        <v>87</v>
      </c>
      <c r="C75" s="113"/>
      <c r="D75" s="116">
        <v>0</v>
      </c>
      <c r="E75" s="122">
        <v>0</v>
      </c>
      <c r="F75" s="123" t="s">
        <v>103</v>
      </c>
      <c r="H75" s="124"/>
      <c r="I75" s="19"/>
      <c r="J75" s="20"/>
    </row>
    <row r="76" spans="1:10" ht="12.75">
      <c r="A76" s="111" t="s">
        <v>88</v>
      </c>
      <c r="B76" s="112" t="s">
        <v>89</v>
      </c>
      <c r="C76" s="113"/>
      <c r="D76" s="116">
        <v>20549966</v>
      </c>
      <c r="E76" s="122">
        <v>4550747</v>
      </c>
      <c r="F76" s="115">
        <f aca="true" t="shared" si="6" ref="F76:F82">E76/D76</f>
        <v>0.2214479089649102</v>
      </c>
      <c r="H76" s="124"/>
      <c r="I76" s="19"/>
      <c r="J76" s="20"/>
    </row>
    <row r="77" spans="1:10" ht="12.75">
      <c r="A77" s="111" t="s">
        <v>90</v>
      </c>
      <c r="B77" s="112" t="s">
        <v>91</v>
      </c>
      <c r="C77" s="113"/>
      <c r="D77" s="116">
        <v>762526</v>
      </c>
      <c r="E77" s="122">
        <v>514813</v>
      </c>
      <c r="F77" s="115">
        <f t="shared" si="6"/>
        <v>0.675141568943223</v>
      </c>
      <c r="H77" s="19"/>
      <c r="I77" s="19"/>
      <c r="J77" s="20"/>
    </row>
    <row r="78" spans="1:10" ht="12.75">
      <c r="A78" s="111" t="s">
        <v>92</v>
      </c>
      <c r="B78" s="112" t="s">
        <v>93</v>
      </c>
      <c r="C78" s="113"/>
      <c r="D78" s="116">
        <v>379954</v>
      </c>
      <c r="E78" s="122">
        <v>201957</v>
      </c>
      <c r="F78" s="115">
        <f t="shared" si="6"/>
        <v>0.5315301325949984</v>
      </c>
      <c r="H78" s="19"/>
      <c r="I78" s="19"/>
      <c r="J78" s="20"/>
    </row>
    <row r="79" spans="1:10" ht="12.75">
      <c r="A79" s="111" t="s">
        <v>94</v>
      </c>
      <c r="B79" s="112" t="s">
        <v>95</v>
      </c>
      <c r="C79" s="113"/>
      <c r="D79" s="116">
        <v>0</v>
      </c>
      <c r="E79" s="122">
        <v>0</v>
      </c>
      <c r="F79" s="123" t="s">
        <v>103</v>
      </c>
      <c r="H79" s="19"/>
      <c r="I79" s="19"/>
      <c r="J79" s="20"/>
    </row>
    <row r="80" spans="1:10" ht="12.75">
      <c r="A80" s="111" t="s">
        <v>96</v>
      </c>
      <c r="B80" s="112" t="s">
        <v>97</v>
      </c>
      <c r="C80" s="113"/>
      <c r="D80" s="116">
        <v>2080267</v>
      </c>
      <c r="E80" s="122">
        <v>1609538</v>
      </c>
      <c r="F80" s="115">
        <f t="shared" si="6"/>
        <v>0.7737170276700058</v>
      </c>
      <c r="H80" s="19"/>
      <c r="I80" s="19"/>
      <c r="J80" s="20"/>
    </row>
    <row r="81" spans="1:19" s="125" customFormat="1" ht="12.75">
      <c r="A81" s="111" t="s">
        <v>98</v>
      </c>
      <c r="B81" s="112" t="s">
        <v>99</v>
      </c>
      <c r="C81" s="113"/>
      <c r="D81" s="116">
        <v>12845047</v>
      </c>
      <c r="E81" s="122">
        <v>7652368</v>
      </c>
      <c r="F81" s="115">
        <f t="shared" si="6"/>
        <v>0.5957446477229705</v>
      </c>
      <c r="G81" s="5"/>
      <c r="H81" s="19"/>
      <c r="I81" s="19"/>
      <c r="J81" s="20"/>
      <c r="K81" s="5"/>
      <c r="L81" s="5"/>
      <c r="M81" s="5"/>
      <c r="N81" s="5"/>
      <c r="O81" s="5"/>
      <c r="P81" s="5"/>
      <c r="Q81" s="5"/>
      <c r="R81" s="5"/>
      <c r="S81" s="5"/>
    </row>
    <row r="82" spans="1:19" s="125" customFormat="1" ht="13.5" thickBot="1">
      <c r="A82" s="126" t="s">
        <v>100</v>
      </c>
      <c r="B82" s="127" t="s">
        <v>101</v>
      </c>
      <c r="C82" s="128"/>
      <c r="D82" s="129">
        <v>130929</v>
      </c>
      <c r="E82" s="130">
        <v>37132</v>
      </c>
      <c r="F82" s="131">
        <f t="shared" si="6"/>
        <v>0.28360409076675147</v>
      </c>
      <c r="G82" s="5"/>
      <c r="H82" s="19"/>
      <c r="I82" s="19"/>
      <c r="J82" s="20"/>
      <c r="K82" s="5"/>
      <c r="L82" s="5"/>
      <c r="M82" s="5"/>
      <c r="N82" s="5"/>
      <c r="O82" s="5"/>
      <c r="P82" s="5"/>
      <c r="Q82" s="5"/>
      <c r="R82" s="5"/>
      <c r="S82" s="5"/>
    </row>
    <row r="83" spans="1:19" s="125" customFormat="1" ht="12.75">
      <c r="A83" s="132"/>
      <c r="B83" s="5"/>
      <c r="C83" s="5"/>
      <c r="D83" s="133"/>
      <c r="E83" s="134"/>
      <c r="F83" s="5"/>
      <c r="G83" s="5"/>
      <c r="H83" s="5"/>
      <c r="I83" s="133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1:19" s="125" customFormat="1" ht="12.75">
      <c r="A84" s="132"/>
      <c r="B84" s="5"/>
      <c r="C84" s="5"/>
      <c r="D84" s="133"/>
      <c r="E84" s="134"/>
      <c r="F84" s="5"/>
      <c r="G84" s="5"/>
      <c r="H84" s="5"/>
      <c r="I84" s="133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1:19" s="125" customFormat="1" ht="12.75">
      <c r="A85" s="132"/>
      <c r="B85" s="5"/>
      <c r="C85" s="5"/>
      <c r="D85" s="134"/>
      <c r="E85" s="134"/>
      <c r="F85" s="135"/>
      <c r="G85" s="5"/>
      <c r="H85" s="133"/>
      <c r="I85" s="133"/>
      <c r="J85" s="135"/>
      <c r="K85" s="5"/>
      <c r="L85" s="5"/>
      <c r="M85" s="5"/>
      <c r="N85" s="5"/>
      <c r="O85" s="5"/>
      <c r="P85" s="5"/>
      <c r="Q85" s="5"/>
      <c r="R85" s="5"/>
      <c r="S85" s="5"/>
    </row>
    <row r="86" spans="1:19" s="125" customFormat="1" ht="12.75">
      <c r="A86" s="132"/>
      <c r="B86" s="5"/>
      <c r="C86" s="5"/>
      <c r="D86" s="133"/>
      <c r="E86" s="133"/>
      <c r="F86" s="135"/>
      <c r="G86" s="5"/>
      <c r="H86" s="133"/>
      <c r="I86" s="133"/>
      <c r="J86" s="135"/>
      <c r="K86" s="5"/>
      <c r="L86" s="5"/>
      <c r="M86" s="5"/>
      <c r="N86" s="5"/>
      <c r="O86" s="5"/>
      <c r="P86" s="5"/>
      <c r="Q86" s="5"/>
      <c r="R86" s="5"/>
      <c r="S86" s="5"/>
    </row>
    <row r="87" spans="1:19" s="125" customFormat="1" ht="12.75">
      <c r="A87" s="132"/>
      <c r="B87" s="5"/>
      <c r="C87" s="5"/>
      <c r="D87" s="133"/>
      <c r="E87" s="133"/>
      <c r="F87" s="5"/>
      <c r="G87" s="5"/>
      <c r="H87" s="5"/>
      <c r="I87" s="69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1:19" s="125" customFormat="1" ht="12.75">
      <c r="A88" s="132"/>
      <c r="B88" s="5"/>
      <c r="C88" s="5"/>
      <c r="D88" s="133"/>
      <c r="E88" s="134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19" s="125" customFormat="1" ht="12.75">
      <c r="A89" s="132"/>
      <c r="B89" s="5"/>
      <c r="C89" s="5"/>
      <c r="D89" s="133"/>
      <c r="E89" s="134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1:19" s="125" customFormat="1" ht="12.75">
      <c r="A90" s="132"/>
      <c r="B90" s="5"/>
      <c r="C90" s="5"/>
      <c r="D90" s="133"/>
      <c r="E90" s="134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1:19" s="125" customFormat="1" ht="12.75">
      <c r="A91" s="132"/>
      <c r="B91" s="5"/>
      <c r="C91" s="5"/>
      <c r="D91" s="133"/>
      <c r="E91" s="134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1:19" s="125" customFormat="1" ht="12.75">
      <c r="A92" s="132"/>
      <c r="B92" s="5"/>
      <c r="C92" s="5"/>
      <c r="D92" s="133"/>
      <c r="E92" s="134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1:19" s="125" customFormat="1" ht="12.75">
      <c r="A93" s="132"/>
      <c r="B93" s="5"/>
      <c r="C93" s="5"/>
      <c r="D93" s="133"/>
      <c r="E93" s="134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1:19" s="125" customFormat="1" ht="12.75">
      <c r="A94" s="132"/>
      <c r="B94" s="5"/>
      <c r="C94" s="5"/>
      <c r="D94" s="133"/>
      <c r="E94" s="134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1:19" s="125" customFormat="1" ht="12.75">
      <c r="A95" s="132"/>
      <c r="B95" s="5"/>
      <c r="C95" s="5"/>
      <c r="D95" s="133"/>
      <c r="E95" s="134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1:19" s="125" customFormat="1" ht="12.75">
      <c r="A96" s="132"/>
      <c r="B96" s="5"/>
      <c r="C96" s="5"/>
      <c r="D96" s="133"/>
      <c r="E96" s="134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1:19" s="125" customFormat="1" ht="12.75">
      <c r="A97" s="132"/>
      <c r="B97" s="5"/>
      <c r="C97" s="5"/>
      <c r="D97" s="133"/>
      <c r="E97" s="134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</row>
    <row r="98" spans="1:19" s="125" customFormat="1" ht="12.75">
      <c r="A98" s="132"/>
      <c r="B98" s="5"/>
      <c r="C98" s="5"/>
      <c r="D98" s="133"/>
      <c r="E98" s="134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</row>
    <row r="99" spans="1:19" s="125" customFormat="1" ht="12.75">
      <c r="A99" s="132"/>
      <c r="B99" s="5"/>
      <c r="C99" s="5"/>
      <c r="D99" s="133"/>
      <c r="E99" s="134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1:19" s="125" customFormat="1" ht="12.75">
      <c r="A100" s="132"/>
      <c r="B100" s="5"/>
      <c r="C100" s="5"/>
      <c r="D100" s="133"/>
      <c r="E100" s="134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</row>
    <row r="101" spans="1:19" s="125" customFormat="1" ht="12.75">
      <c r="A101" s="132"/>
      <c r="B101" s="5"/>
      <c r="C101" s="5"/>
      <c r="D101" s="133"/>
      <c r="E101" s="134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 spans="1:19" s="125" customFormat="1" ht="12.75">
      <c r="A102" s="132"/>
      <c r="B102" s="5"/>
      <c r="C102" s="5"/>
      <c r="D102" s="133"/>
      <c r="E102" s="134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1:19" s="125" customFormat="1" ht="12.75">
      <c r="A103" s="132"/>
      <c r="B103" s="5"/>
      <c r="C103" s="5"/>
      <c r="D103" s="133"/>
      <c r="E103" s="134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1:19" s="125" customFormat="1" ht="12.75">
      <c r="A104" s="132"/>
      <c r="B104" s="5"/>
      <c r="C104" s="5"/>
      <c r="D104" s="133"/>
      <c r="E104" s="134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1:19" s="125" customFormat="1" ht="12.75">
      <c r="A105" s="132"/>
      <c r="B105" s="5"/>
      <c r="C105" s="5"/>
      <c r="D105" s="133"/>
      <c r="E105" s="134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1:19" s="125" customFormat="1" ht="12.75">
      <c r="A106" s="132"/>
      <c r="B106" s="5"/>
      <c r="C106" s="5"/>
      <c r="D106" s="133"/>
      <c r="E106" s="134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1:19" s="125" customFormat="1" ht="12.75">
      <c r="A107" s="132"/>
      <c r="B107" s="5"/>
      <c r="C107" s="5"/>
      <c r="D107" s="133"/>
      <c r="E107" s="134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1:19" s="125" customFormat="1" ht="12.75">
      <c r="A108" s="132"/>
      <c r="B108" s="5"/>
      <c r="C108" s="5"/>
      <c r="D108" s="133"/>
      <c r="E108" s="134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spans="1:19" s="125" customFormat="1" ht="12.75">
      <c r="A109" s="132"/>
      <c r="B109" s="5"/>
      <c r="C109" s="5"/>
      <c r="D109" s="133"/>
      <c r="E109" s="134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1:19" s="125" customFormat="1" ht="12.75">
      <c r="A110" s="132"/>
      <c r="B110" s="5"/>
      <c r="C110" s="5"/>
      <c r="D110" s="133"/>
      <c r="E110" s="134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1:19" s="125" customFormat="1" ht="12.75">
      <c r="A111" s="132"/>
      <c r="B111" s="5"/>
      <c r="C111" s="5"/>
      <c r="D111" s="133"/>
      <c r="E111" s="134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spans="1:19" s="125" customFormat="1" ht="12.75">
      <c r="A112" s="132"/>
      <c r="B112" s="5"/>
      <c r="C112" s="5"/>
      <c r="D112" s="133"/>
      <c r="E112" s="134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 spans="1:19" s="125" customFormat="1" ht="12.75">
      <c r="A113" s="132"/>
      <c r="B113" s="5"/>
      <c r="C113" s="5"/>
      <c r="D113" s="133"/>
      <c r="E113" s="134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</row>
    <row r="114" spans="1:19" s="125" customFormat="1" ht="12.75">
      <c r="A114" s="132"/>
      <c r="B114" s="5"/>
      <c r="C114" s="5"/>
      <c r="D114" s="133"/>
      <c r="E114" s="134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 spans="1:19" s="125" customFormat="1" ht="12.75">
      <c r="A115" s="132"/>
      <c r="B115" s="5"/>
      <c r="C115" s="5"/>
      <c r="D115" s="133"/>
      <c r="E115" s="134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spans="1:19" s="125" customFormat="1" ht="12.75">
      <c r="A116" s="132"/>
      <c r="B116" s="5"/>
      <c r="C116" s="5"/>
      <c r="D116" s="133"/>
      <c r="E116" s="134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</row>
    <row r="117" spans="1:19" s="125" customFormat="1" ht="12.75">
      <c r="A117" s="132"/>
      <c r="B117" s="5"/>
      <c r="C117" s="5"/>
      <c r="D117" s="133"/>
      <c r="E117" s="134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</row>
    <row r="118" spans="1:19" s="125" customFormat="1" ht="12.75">
      <c r="A118" s="132"/>
      <c r="B118" s="5"/>
      <c r="C118" s="5"/>
      <c r="D118" s="133"/>
      <c r="E118" s="134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 spans="1:19" s="125" customFormat="1" ht="12.75">
      <c r="A119" s="132"/>
      <c r="B119" s="5"/>
      <c r="C119" s="5"/>
      <c r="D119" s="133"/>
      <c r="E119" s="134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</row>
    <row r="120" spans="1:19" s="125" customFormat="1" ht="12.75">
      <c r="A120" s="132"/>
      <c r="B120" s="5"/>
      <c r="C120" s="5"/>
      <c r="D120" s="133"/>
      <c r="E120" s="134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</row>
    <row r="121" spans="1:19" s="125" customFormat="1" ht="12.75">
      <c r="A121" s="132"/>
      <c r="B121" s="5"/>
      <c r="C121" s="5"/>
      <c r="D121" s="133"/>
      <c r="E121" s="134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</row>
    <row r="122" spans="1:19" s="125" customFormat="1" ht="12.75">
      <c r="A122" s="132"/>
      <c r="B122" s="5"/>
      <c r="C122" s="5"/>
      <c r="D122" s="133"/>
      <c r="E122" s="134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3" spans="1:19" s="125" customFormat="1" ht="12.75">
      <c r="A123" s="132"/>
      <c r="B123" s="5"/>
      <c r="C123" s="5"/>
      <c r="D123" s="133"/>
      <c r="E123" s="134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</row>
    <row r="124" spans="1:19" s="125" customFormat="1" ht="12.75">
      <c r="A124" s="132"/>
      <c r="B124" s="5"/>
      <c r="C124" s="5"/>
      <c r="D124" s="133"/>
      <c r="E124" s="134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</row>
    <row r="125" spans="1:19" s="125" customFormat="1" ht="12.75">
      <c r="A125" s="132"/>
      <c r="B125" s="5"/>
      <c r="C125" s="5"/>
      <c r="D125" s="133"/>
      <c r="E125" s="134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1:19" s="125" customFormat="1" ht="12.75">
      <c r="A126" s="132"/>
      <c r="B126" s="5"/>
      <c r="C126" s="5"/>
      <c r="D126" s="133"/>
      <c r="E126" s="134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</row>
    <row r="127" spans="1:19" s="125" customFormat="1" ht="12.75">
      <c r="A127" s="132"/>
      <c r="B127" s="5"/>
      <c r="C127" s="5"/>
      <c r="D127" s="133"/>
      <c r="E127" s="134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</row>
    <row r="128" spans="1:19" s="125" customFormat="1" ht="12.75">
      <c r="A128" s="132"/>
      <c r="B128" s="5"/>
      <c r="C128" s="5"/>
      <c r="D128" s="133"/>
      <c r="E128" s="134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</row>
    <row r="129" spans="1:19" s="125" customFormat="1" ht="12.75">
      <c r="A129" s="132"/>
      <c r="B129" s="5"/>
      <c r="C129" s="5"/>
      <c r="D129" s="133"/>
      <c r="E129" s="134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</row>
    <row r="130" spans="1:19" s="125" customFormat="1" ht="12.75">
      <c r="A130" s="132"/>
      <c r="B130" s="5"/>
      <c r="C130" s="5"/>
      <c r="D130" s="133"/>
      <c r="E130" s="134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</row>
    <row r="131" spans="1:19" s="125" customFormat="1" ht="12.75">
      <c r="A131" s="132"/>
      <c r="B131" s="5"/>
      <c r="C131" s="5"/>
      <c r="D131" s="133"/>
      <c r="E131" s="134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</row>
    <row r="132" spans="1:19" s="125" customFormat="1" ht="12.75">
      <c r="A132" s="132"/>
      <c r="B132" s="5"/>
      <c r="C132" s="5"/>
      <c r="D132" s="133"/>
      <c r="E132" s="134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</row>
    <row r="133" spans="1:19" s="125" customFormat="1" ht="12.75">
      <c r="A133" s="132"/>
      <c r="B133" s="5"/>
      <c r="C133" s="5"/>
      <c r="D133" s="133"/>
      <c r="E133" s="134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</row>
    <row r="134" spans="1:19" s="125" customFormat="1" ht="12.75">
      <c r="A134" s="132"/>
      <c r="B134" s="5"/>
      <c r="C134" s="5"/>
      <c r="D134" s="133"/>
      <c r="E134" s="134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</row>
    <row r="135" spans="1:19" s="125" customFormat="1" ht="12.75">
      <c r="A135" s="132"/>
      <c r="B135" s="5"/>
      <c r="C135" s="5"/>
      <c r="D135" s="133"/>
      <c r="E135" s="134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</row>
    <row r="136" spans="1:19" s="125" customFormat="1" ht="12.75">
      <c r="A136" s="132"/>
      <c r="B136" s="5"/>
      <c r="C136" s="5"/>
      <c r="D136" s="133"/>
      <c r="E136" s="134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</row>
    <row r="137" spans="1:19" s="125" customFormat="1" ht="12.75">
      <c r="A137" s="132"/>
      <c r="B137" s="5"/>
      <c r="C137" s="5"/>
      <c r="D137" s="133"/>
      <c r="E137" s="134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</row>
    <row r="138" spans="1:19" s="125" customFormat="1" ht="12.75">
      <c r="A138" s="132"/>
      <c r="B138" s="5"/>
      <c r="C138" s="5"/>
      <c r="D138" s="133"/>
      <c r="E138" s="134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</row>
    <row r="139" spans="1:19" s="125" customFormat="1" ht="12.75">
      <c r="A139" s="132"/>
      <c r="B139" s="5"/>
      <c r="C139" s="5"/>
      <c r="D139" s="133"/>
      <c r="E139" s="134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</row>
    <row r="140" spans="1:19" s="125" customFormat="1" ht="12.75">
      <c r="A140" s="132"/>
      <c r="B140" s="5"/>
      <c r="C140" s="5"/>
      <c r="D140" s="133"/>
      <c r="E140" s="134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</row>
    <row r="141" spans="1:19" s="125" customFormat="1" ht="12.75">
      <c r="A141" s="132"/>
      <c r="B141" s="5"/>
      <c r="C141" s="5"/>
      <c r="D141" s="133"/>
      <c r="E141" s="134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</row>
    <row r="142" spans="1:19" s="125" customFormat="1" ht="12.75">
      <c r="A142" s="132"/>
      <c r="B142" s="5"/>
      <c r="C142" s="5"/>
      <c r="D142" s="133"/>
      <c r="E142" s="134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</row>
    <row r="143" spans="1:19" s="125" customFormat="1" ht="12.75">
      <c r="A143" s="132"/>
      <c r="B143" s="5"/>
      <c r="C143" s="5"/>
      <c r="D143" s="133"/>
      <c r="E143" s="134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</row>
    <row r="144" spans="1:19" s="125" customFormat="1" ht="12.75">
      <c r="A144" s="132"/>
      <c r="B144" s="5"/>
      <c r="C144" s="5"/>
      <c r="D144" s="133"/>
      <c r="E144" s="134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</row>
    <row r="145" spans="1:19" s="125" customFormat="1" ht="12.75">
      <c r="A145" s="132"/>
      <c r="B145" s="5"/>
      <c r="C145" s="5"/>
      <c r="D145" s="133"/>
      <c r="E145" s="134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</row>
    <row r="146" spans="1:19" s="125" customFormat="1" ht="12.75">
      <c r="A146" s="132"/>
      <c r="B146" s="5"/>
      <c r="C146" s="5"/>
      <c r="D146" s="133"/>
      <c r="E146" s="134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</row>
    <row r="147" spans="1:19" s="125" customFormat="1" ht="12.75">
      <c r="A147" s="132"/>
      <c r="B147" s="5"/>
      <c r="C147" s="5"/>
      <c r="D147" s="133"/>
      <c r="E147" s="134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</row>
    <row r="148" spans="1:19" s="125" customFormat="1" ht="12.75">
      <c r="A148" s="132"/>
      <c r="B148" s="5"/>
      <c r="C148" s="5"/>
      <c r="D148" s="133"/>
      <c r="E148" s="134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</row>
    <row r="149" spans="1:19" s="125" customFormat="1" ht="12.75">
      <c r="A149" s="132"/>
      <c r="B149" s="5"/>
      <c r="C149" s="5"/>
      <c r="D149" s="133"/>
      <c r="E149" s="134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</row>
    <row r="150" spans="1:19" s="125" customFormat="1" ht="12.75">
      <c r="A150" s="132"/>
      <c r="B150" s="5"/>
      <c r="C150" s="5"/>
      <c r="D150" s="133"/>
      <c r="E150" s="134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</row>
    <row r="151" spans="1:19" s="125" customFormat="1" ht="12.75">
      <c r="A151" s="132"/>
      <c r="B151" s="5"/>
      <c r="C151" s="5"/>
      <c r="D151" s="133"/>
      <c r="E151" s="134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</row>
    <row r="152" spans="1:19" s="125" customFormat="1" ht="12.75">
      <c r="A152" s="132"/>
      <c r="B152" s="5"/>
      <c r="C152" s="5"/>
      <c r="D152" s="133"/>
      <c r="E152" s="134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</row>
    <row r="153" spans="1:19" s="125" customFormat="1" ht="12.75">
      <c r="A153" s="132"/>
      <c r="B153" s="5"/>
      <c r="C153" s="5"/>
      <c r="D153" s="69"/>
      <c r="E153" s="136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</row>
    <row r="154" spans="1:19" s="125" customFormat="1" ht="12.75">
      <c r="A154" s="132"/>
      <c r="B154" s="5"/>
      <c r="C154" s="5"/>
      <c r="D154" s="69"/>
      <c r="E154" s="136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</row>
    <row r="155" spans="1:19" s="125" customFormat="1" ht="12.75">
      <c r="A155" s="132"/>
      <c r="B155" s="5"/>
      <c r="C155" s="5"/>
      <c r="D155" s="69"/>
      <c r="E155" s="136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</row>
    <row r="156" spans="1:19" s="125" customFormat="1" ht="12.75">
      <c r="A156" s="132"/>
      <c r="B156" s="5"/>
      <c r="C156" s="5"/>
      <c r="D156" s="69"/>
      <c r="E156" s="136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</row>
    <row r="157" spans="1:19" s="125" customFormat="1" ht="12.75">
      <c r="A157" s="132"/>
      <c r="B157" s="5"/>
      <c r="C157" s="5"/>
      <c r="D157" s="69"/>
      <c r="E157" s="136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</row>
    <row r="158" spans="1:19" s="125" customFormat="1" ht="12.75">
      <c r="A158" s="132"/>
      <c r="B158" s="5"/>
      <c r="C158" s="5"/>
      <c r="D158" s="69"/>
      <c r="E158" s="136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</row>
    <row r="159" spans="1:19" s="125" customFormat="1" ht="12.75">
      <c r="A159" s="132"/>
      <c r="B159" s="5"/>
      <c r="C159" s="5"/>
      <c r="D159" s="69"/>
      <c r="E159" s="136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</row>
    <row r="160" spans="1:19" s="125" customFormat="1" ht="12.75">
      <c r="A160" s="132"/>
      <c r="B160" s="5"/>
      <c r="C160" s="5"/>
      <c r="D160" s="69"/>
      <c r="E160" s="136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</row>
    <row r="161" spans="1:19" s="125" customFormat="1" ht="12.75">
      <c r="A161" s="132"/>
      <c r="B161" s="5"/>
      <c r="C161" s="5"/>
      <c r="D161" s="69"/>
      <c r="E161" s="136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</row>
    <row r="162" spans="1:19" s="125" customFormat="1" ht="12.75">
      <c r="A162" s="132"/>
      <c r="B162" s="5"/>
      <c r="C162" s="5"/>
      <c r="D162" s="69"/>
      <c r="E162" s="136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</row>
    <row r="163" spans="1:19" s="125" customFormat="1" ht="12.75">
      <c r="A163" s="132"/>
      <c r="B163" s="5"/>
      <c r="C163" s="5"/>
      <c r="D163" s="69"/>
      <c r="E163" s="136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</row>
    <row r="164" spans="1:19" s="125" customFormat="1" ht="12.75">
      <c r="A164" s="132"/>
      <c r="B164" s="5"/>
      <c r="C164" s="5"/>
      <c r="D164" s="69"/>
      <c r="E164" s="136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</row>
    <row r="165" spans="1:19" s="125" customFormat="1" ht="12.75">
      <c r="A165" s="132"/>
      <c r="B165" s="5"/>
      <c r="C165" s="5"/>
      <c r="D165" s="69"/>
      <c r="E165" s="136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</row>
    <row r="166" spans="1:19" s="125" customFormat="1" ht="12.75">
      <c r="A166" s="132"/>
      <c r="B166" s="5"/>
      <c r="C166" s="5"/>
      <c r="D166" s="69"/>
      <c r="E166" s="136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</row>
    <row r="167" spans="1:19" s="125" customFormat="1" ht="12.75">
      <c r="A167" s="132"/>
      <c r="B167" s="5"/>
      <c r="C167" s="5"/>
      <c r="D167" s="69"/>
      <c r="E167" s="136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</row>
    <row r="168" spans="1:19" s="125" customFormat="1" ht="12.75">
      <c r="A168" s="132"/>
      <c r="B168" s="5"/>
      <c r="C168" s="5"/>
      <c r="D168" s="69"/>
      <c r="E168" s="136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</row>
    <row r="169" spans="1:19" s="125" customFormat="1" ht="12.75">
      <c r="A169" s="132"/>
      <c r="B169" s="5"/>
      <c r="C169" s="5"/>
      <c r="D169" s="69"/>
      <c r="E169" s="136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</row>
    <row r="170" spans="1:19" s="125" customFormat="1" ht="12.75">
      <c r="A170" s="132"/>
      <c r="B170" s="5"/>
      <c r="C170" s="5"/>
      <c r="D170" s="69"/>
      <c r="E170" s="136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</row>
    <row r="171" spans="1:19" s="125" customFormat="1" ht="12.75">
      <c r="A171" s="132"/>
      <c r="B171" s="5"/>
      <c r="C171" s="5"/>
      <c r="D171" s="69"/>
      <c r="E171" s="136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</row>
    <row r="172" spans="1:19" s="125" customFormat="1" ht="12.75">
      <c r="A172" s="132"/>
      <c r="B172" s="5"/>
      <c r="C172" s="5"/>
      <c r="D172" s="69"/>
      <c r="E172" s="136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</row>
    <row r="173" spans="1:19" s="125" customFormat="1" ht="12.75">
      <c r="A173" s="132"/>
      <c r="B173" s="5"/>
      <c r="C173" s="5"/>
      <c r="D173" s="69"/>
      <c r="E173" s="136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</row>
    <row r="174" spans="1:19" s="125" customFormat="1" ht="12.75">
      <c r="A174" s="132"/>
      <c r="B174" s="5"/>
      <c r="C174" s="5"/>
      <c r="D174" s="69"/>
      <c r="E174" s="136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</row>
    <row r="175" spans="1:19" s="125" customFormat="1" ht="12.75">
      <c r="A175" s="132"/>
      <c r="B175" s="5"/>
      <c r="C175" s="5"/>
      <c r="D175" s="69"/>
      <c r="E175" s="136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</row>
    <row r="176" spans="1:19" s="125" customFormat="1" ht="12.75">
      <c r="A176" s="132"/>
      <c r="B176" s="5"/>
      <c r="C176" s="5"/>
      <c r="D176" s="69"/>
      <c r="E176" s="136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</row>
    <row r="177" spans="1:19" s="125" customFormat="1" ht="12.75">
      <c r="A177" s="132"/>
      <c r="B177" s="5"/>
      <c r="C177" s="5"/>
      <c r="D177" s="69"/>
      <c r="E177" s="136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</row>
    <row r="178" spans="1:19" s="125" customFormat="1" ht="12.75">
      <c r="A178" s="132"/>
      <c r="B178" s="5"/>
      <c r="C178" s="5"/>
      <c r="D178" s="69"/>
      <c r="E178" s="136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</row>
    <row r="179" spans="1:19" s="125" customFormat="1" ht="12.75">
      <c r="A179" s="132"/>
      <c r="B179" s="5"/>
      <c r="C179" s="5"/>
      <c r="D179" s="69"/>
      <c r="E179" s="136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</row>
    <row r="180" spans="1:19" s="125" customFormat="1" ht="12.75">
      <c r="A180" s="132"/>
      <c r="B180" s="5"/>
      <c r="C180" s="5"/>
      <c r="D180" s="69"/>
      <c r="E180" s="136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</row>
    <row r="181" spans="1:19" s="125" customFormat="1" ht="12.75">
      <c r="A181" s="132"/>
      <c r="B181" s="5"/>
      <c r="C181" s="5"/>
      <c r="D181" s="69"/>
      <c r="E181" s="136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</row>
    <row r="182" spans="1:19" s="125" customFormat="1" ht="12.75">
      <c r="A182" s="132"/>
      <c r="B182" s="5"/>
      <c r="C182" s="5"/>
      <c r="D182" s="69"/>
      <c r="E182" s="136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</row>
    <row r="183" spans="1:19" s="125" customFormat="1" ht="12.75">
      <c r="A183" s="132"/>
      <c r="B183" s="5"/>
      <c r="C183" s="5"/>
      <c r="D183" s="69"/>
      <c r="E183" s="136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</row>
    <row r="184" spans="1:19" s="125" customFormat="1" ht="12.75">
      <c r="A184" s="132"/>
      <c r="B184" s="5"/>
      <c r="C184" s="5"/>
      <c r="D184" s="69"/>
      <c r="E184" s="136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</row>
    <row r="185" spans="1:19" s="125" customFormat="1" ht="12.75">
      <c r="A185" s="132"/>
      <c r="B185" s="5"/>
      <c r="C185" s="5"/>
      <c r="D185" s="69"/>
      <c r="E185" s="136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</row>
    <row r="186" spans="1:19" s="125" customFormat="1" ht="12.75">
      <c r="A186" s="132"/>
      <c r="B186" s="5"/>
      <c r="C186" s="5"/>
      <c r="D186" s="69"/>
      <c r="E186" s="136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</row>
    <row r="187" spans="1:19" s="125" customFormat="1" ht="12.75">
      <c r="A187" s="132"/>
      <c r="B187" s="5"/>
      <c r="C187" s="5"/>
      <c r="D187" s="69"/>
      <c r="E187" s="136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</row>
    <row r="188" spans="1:19" s="125" customFormat="1" ht="12.75">
      <c r="A188" s="132"/>
      <c r="B188" s="5"/>
      <c r="C188" s="5"/>
      <c r="D188" s="69"/>
      <c r="E188" s="136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</row>
    <row r="189" spans="1:19" s="125" customFormat="1" ht="12.75">
      <c r="A189" s="132"/>
      <c r="B189" s="5"/>
      <c r="C189" s="5"/>
      <c r="D189" s="69"/>
      <c r="E189" s="136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</row>
    <row r="190" spans="1:19" s="125" customFormat="1" ht="12.75">
      <c r="A190" s="132"/>
      <c r="B190" s="5"/>
      <c r="C190" s="5"/>
      <c r="D190" s="69"/>
      <c r="E190" s="136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</row>
    <row r="191" spans="1:19" s="125" customFormat="1" ht="12.75">
      <c r="A191" s="132"/>
      <c r="B191" s="5"/>
      <c r="C191" s="5"/>
      <c r="D191" s="69"/>
      <c r="E191" s="136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</row>
    <row r="192" spans="1:19" s="125" customFormat="1" ht="12.75">
      <c r="A192" s="132"/>
      <c r="B192" s="5"/>
      <c r="C192" s="5"/>
      <c r="D192" s="69"/>
      <c r="E192" s="136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</row>
    <row r="193" spans="1:19" s="125" customFormat="1" ht="12.75">
      <c r="A193" s="132"/>
      <c r="B193" s="5"/>
      <c r="C193" s="5"/>
      <c r="D193" s="69"/>
      <c r="E193" s="136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</row>
    <row r="194" spans="1:19" s="125" customFormat="1" ht="12.75">
      <c r="A194" s="132"/>
      <c r="B194" s="5"/>
      <c r="C194" s="5"/>
      <c r="D194" s="69"/>
      <c r="E194" s="136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</row>
    <row r="195" spans="1:19" s="125" customFormat="1" ht="12.75">
      <c r="A195" s="132"/>
      <c r="B195" s="5"/>
      <c r="C195" s="5"/>
      <c r="D195" s="69"/>
      <c r="E195" s="136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</row>
    <row r="196" spans="1:19" s="125" customFormat="1" ht="12.75">
      <c r="A196" s="132"/>
      <c r="B196" s="5"/>
      <c r="C196" s="5"/>
      <c r="D196" s="69"/>
      <c r="E196" s="136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</row>
    <row r="197" spans="1:19" s="125" customFormat="1" ht="12.75">
      <c r="A197" s="132"/>
      <c r="B197" s="5"/>
      <c r="C197" s="5"/>
      <c r="D197" s="69"/>
      <c r="E197" s="136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</row>
    <row r="198" spans="1:19" s="125" customFormat="1" ht="12.75">
      <c r="A198" s="132"/>
      <c r="B198" s="5"/>
      <c r="C198" s="5"/>
      <c r="D198" s="69"/>
      <c r="E198" s="136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</row>
    <row r="199" spans="1:19" s="125" customFormat="1" ht="12.75">
      <c r="A199" s="132"/>
      <c r="B199" s="5"/>
      <c r="C199" s="5"/>
      <c r="D199" s="69"/>
      <c r="E199" s="136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</row>
    <row r="200" spans="1:19" s="125" customFormat="1" ht="12.75">
      <c r="A200" s="132"/>
      <c r="B200" s="5"/>
      <c r="C200" s="5"/>
      <c r="D200" s="69"/>
      <c r="E200" s="136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</row>
    <row r="201" spans="1:19" s="125" customFormat="1" ht="12.75">
      <c r="A201" s="132"/>
      <c r="B201" s="5"/>
      <c r="C201" s="5"/>
      <c r="D201" s="69"/>
      <c r="E201" s="136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</row>
    <row r="202" spans="1:19" s="125" customFormat="1" ht="12.75">
      <c r="A202" s="132"/>
      <c r="B202" s="5"/>
      <c r="C202" s="5"/>
      <c r="D202" s="69"/>
      <c r="E202" s="136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</row>
    <row r="203" spans="1:19" s="125" customFormat="1" ht="12.75">
      <c r="A203" s="132"/>
      <c r="B203" s="5"/>
      <c r="C203" s="5"/>
      <c r="D203" s="69"/>
      <c r="E203" s="136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</row>
    <row r="204" spans="1:19" s="125" customFormat="1" ht="12.75">
      <c r="A204" s="132"/>
      <c r="B204" s="5"/>
      <c r="C204" s="5"/>
      <c r="D204" s="69"/>
      <c r="E204" s="136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</row>
    <row r="205" spans="1:19" s="125" customFormat="1" ht="12.75">
      <c r="A205" s="132"/>
      <c r="B205" s="5"/>
      <c r="C205" s="5"/>
      <c r="D205" s="69"/>
      <c r="E205" s="136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</row>
    <row r="206" spans="1:19" s="125" customFormat="1" ht="12.75">
      <c r="A206" s="132"/>
      <c r="B206" s="5"/>
      <c r="C206" s="5"/>
      <c r="D206" s="69"/>
      <c r="E206" s="136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</row>
    <row r="207" spans="1:19" s="125" customFormat="1" ht="12.75">
      <c r="A207" s="132"/>
      <c r="B207" s="5"/>
      <c r="C207" s="5"/>
      <c r="D207" s="69"/>
      <c r="E207" s="136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</row>
    <row r="208" spans="1:19" s="125" customFormat="1" ht="12.75">
      <c r="A208" s="132"/>
      <c r="B208" s="5"/>
      <c r="C208" s="5"/>
      <c r="D208" s="69"/>
      <c r="E208" s="136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</row>
    <row r="209" spans="1:19" s="125" customFormat="1" ht="12.75">
      <c r="A209" s="132"/>
      <c r="B209" s="5"/>
      <c r="C209" s="5"/>
      <c r="D209" s="69"/>
      <c r="E209" s="136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</row>
    <row r="210" spans="1:19" s="125" customFormat="1" ht="12.75">
      <c r="A210" s="132"/>
      <c r="B210" s="5"/>
      <c r="C210" s="5"/>
      <c r="D210" s="69"/>
      <c r="E210" s="136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</row>
    <row r="211" spans="1:19" s="125" customFormat="1" ht="12.75">
      <c r="A211" s="132"/>
      <c r="B211" s="5"/>
      <c r="C211" s="5"/>
      <c r="D211" s="69"/>
      <c r="E211" s="136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</row>
    <row r="212" spans="1:19" s="125" customFormat="1" ht="12.75">
      <c r="A212" s="132"/>
      <c r="B212" s="5"/>
      <c r="C212" s="5"/>
      <c r="D212" s="69"/>
      <c r="E212" s="136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</row>
  </sheetData>
  <sheetProtection/>
  <mergeCells count="6">
    <mergeCell ref="A3:F3"/>
    <mergeCell ref="D4:D5"/>
    <mergeCell ref="E4:E5"/>
    <mergeCell ref="F4:F5"/>
    <mergeCell ref="B63:C63"/>
    <mergeCell ref="B73:C73"/>
  </mergeCells>
  <printOptions/>
  <pageMargins left="0.35433070866141736" right="0.15748031496062992" top="0.984251968503937" bottom="0.3937007874015748" header="0.5118110236220472" footer="0.5118110236220472"/>
  <pageSetup fitToHeight="4" fitToWidth="1" horizontalDpi="600" verticalDpi="600" orientation="portrait" paperSize="9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0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3.00390625" style="0" customWidth="1"/>
    <col min="2" max="2" width="39.8515625" style="0" customWidth="1"/>
    <col min="3" max="3" width="4.421875" style="0" customWidth="1"/>
    <col min="4" max="4" width="10.7109375" style="0" customWidth="1"/>
    <col min="5" max="5" width="10.57421875" style="0" customWidth="1"/>
    <col min="6" max="6" width="8.00390625" style="0" customWidth="1"/>
    <col min="7" max="7" width="9.140625" style="328" customWidth="1"/>
  </cols>
  <sheetData>
    <row r="1" spans="2:7" ht="15">
      <c r="B1" s="168" t="s">
        <v>104</v>
      </c>
      <c r="C1" s="168"/>
      <c r="D1" s="141"/>
      <c r="E1" s="141"/>
      <c r="F1" s="141"/>
      <c r="G1" s="321"/>
    </row>
    <row r="2" spans="2:7" ht="15">
      <c r="B2" s="208" t="s">
        <v>105</v>
      </c>
      <c r="C2" s="208"/>
      <c r="D2" s="209"/>
      <c r="E2" s="209"/>
      <c r="F2" s="141"/>
      <c r="G2" s="321"/>
    </row>
    <row r="3" spans="2:7" ht="34.5">
      <c r="B3" s="182"/>
      <c r="C3" s="182"/>
      <c r="D3" s="183" t="s">
        <v>106</v>
      </c>
      <c r="E3" s="183" t="s">
        <v>4</v>
      </c>
      <c r="F3" s="263" t="s">
        <v>331</v>
      </c>
      <c r="G3" s="152"/>
    </row>
    <row r="4" spans="2:7" ht="15">
      <c r="B4" s="143" t="s">
        <v>109</v>
      </c>
      <c r="C4" s="143"/>
      <c r="D4" s="207">
        <v>44377929</v>
      </c>
      <c r="E4" s="207">
        <v>19567870.03</v>
      </c>
      <c r="F4" s="264">
        <v>44.1</v>
      </c>
      <c r="G4" s="322"/>
    </row>
    <row r="5" spans="2:7" ht="15">
      <c r="B5" s="170"/>
      <c r="C5" s="177"/>
      <c r="D5" s="177"/>
      <c r="E5" s="141"/>
      <c r="F5" s="265"/>
      <c r="G5" s="322"/>
    </row>
    <row r="6" spans="2:7" ht="15">
      <c r="B6" s="143" t="s">
        <v>110</v>
      </c>
      <c r="C6" s="143"/>
      <c r="D6" s="146">
        <v>38256924</v>
      </c>
      <c r="E6" s="146">
        <v>15637512.23</v>
      </c>
      <c r="F6" s="265">
        <v>40.9</v>
      </c>
      <c r="G6" s="322"/>
    </row>
    <row r="7" spans="2:7" ht="15">
      <c r="B7" s="187" t="s">
        <v>85</v>
      </c>
      <c r="C7" s="187"/>
      <c r="D7" s="189">
        <v>1508235</v>
      </c>
      <c r="E7" s="189">
        <v>1070956.25</v>
      </c>
      <c r="F7" s="213">
        <v>71</v>
      </c>
      <c r="G7" s="322"/>
    </row>
    <row r="8" spans="2:7" ht="15">
      <c r="B8" s="144" t="s">
        <v>89</v>
      </c>
      <c r="C8" s="144"/>
      <c r="D8" s="149">
        <v>20549966</v>
      </c>
      <c r="E8" s="149">
        <v>4550747.430000001</v>
      </c>
      <c r="F8" s="213">
        <v>22.1</v>
      </c>
      <c r="G8" s="322"/>
    </row>
    <row r="9" spans="2:7" ht="15">
      <c r="B9" s="144" t="s">
        <v>91</v>
      </c>
      <c r="C9" s="144"/>
      <c r="D9" s="149">
        <v>762526</v>
      </c>
      <c r="E9" s="149">
        <v>514812.95999999996</v>
      </c>
      <c r="F9" s="213">
        <v>67.5</v>
      </c>
      <c r="G9" s="322"/>
    </row>
    <row r="10" spans="2:7" ht="15">
      <c r="B10" s="144" t="s">
        <v>111</v>
      </c>
      <c r="C10" s="144"/>
      <c r="D10" s="149">
        <v>379954</v>
      </c>
      <c r="E10" s="149">
        <v>201957.45</v>
      </c>
      <c r="F10" s="213">
        <v>53.2</v>
      </c>
      <c r="G10" s="322"/>
    </row>
    <row r="11" spans="2:7" ht="15">
      <c r="B11" s="144" t="s">
        <v>112</v>
      </c>
      <c r="C11" s="144"/>
      <c r="D11" s="149">
        <v>2080267</v>
      </c>
      <c r="E11" s="149">
        <v>1609538.4100000001</v>
      </c>
      <c r="F11" s="213">
        <v>77.4</v>
      </c>
      <c r="G11" s="322"/>
    </row>
    <row r="12" spans="2:7" ht="15">
      <c r="B12" s="229" t="s">
        <v>113</v>
      </c>
      <c r="C12" s="232" t="s">
        <v>114</v>
      </c>
      <c r="D12" s="221">
        <v>70756</v>
      </c>
      <c r="E12" s="221">
        <v>70755.8</v>
      </c>
      <c r="F12" s="266">
        <v>100</v>
      </c>
      <c r="G12" s="322"/>
    </row>
    <row r="13" spans="2:7" ht="15">
      <c r="B13" s="144" t="s">
        <v>99</v>
      </c>
      <c r="C13" s="144"/>
      <c r="D13" s="149">
        <v>12845047</v>
      </c>
      <c r="E13" s="149">
        <v>7652368.02</v>
      </c>
      <c r="F13" s="213">
        <v>59.6</v>
      </c>
      <c r="G13" s="322"/>
    </row>
    <row r="14" spans="2:7" ht="15">
      <c r="B14" s="229" t="s">
        <v>113</v>
      </c>
      <c r="C14" s="217" t="s">
        <v>114</v>
      </c>
      <c r="D14" s="218">
        <v>4596827</v>
      </c>
      <c r="E14" s="218">
        <v>3413221.53</v>
      </c>
      <c r="F14" s="266">
        <v>74.3</v>
      </c>
      <c r="G14" s="322"/>
    </row>
    <row r="15" spans="2:7" ht="15">
      <c r="B15" s="144" t="s">
        <v>101</v>
      </c>
      <c r="C15" s="144"/>
      <c r="D15" s="149">
        <v>130929</v>
      </c>
      <c r="E15" s="149">
        <v>37131.71</v>
      </c>
      <c r="F15" s="213">
        <v>28.4</v>
      </c>
      <c r="G15" s="322"/>
    </row>
    <row r="16" spans="2:7" ht="15">
      <c r="B16" s="229" t="s">
        <v>113</v>
      </c>
      <c r="C16" s="233" t="s">
        <v>114</v>
      </c>
      <c r="D16" s="234">
        <v>6417</v>
      </c>
      <c r="E16" s="234">
        <v>6417</v>
      </c>
      <c r="F16" s="267">
        <v>100</v>
      </c>
      <c r="G16" s="322"/>
    </row>
    <row r="17" spans="2:7" ht="15">
      <c r="B17" s="143" t="s">
        <v>115</v>
      </c>
      <c r="C17" s="143"/>
      <c r="D17" s="146">
        <v>6121005</v>
      </c>
      <c r="E17" s="146">
        <v>3930357.8</v>
      </c>
      <c r="F17" s="265">
        <v>64.2</v>
      </c>
      <c r="G17" s="322"/>
    </row>
    <row r="18" spans="2:7" ht="15">
      <c r="B18" s="187" t="s">
        <v>85</v>
      </c>
      <c r="C18" s="187"/>
      <c r="D18" s="188">
        <v>6121005</v>
      </c>
      <c r="E18" s="188">
        <v>3930357.8</v>
      </c>
      <c r="F18" s="265">
        <v>64.2</v>
      </c>
      <c r="G18" s="322"/>
    </row>
    <row r="19" spans="2:7" ht="15">
      <c r="B19" s="176"/>
      <c r="C19" s="178"/>
      <c r="D19" s="178"/>
      <c r="E19" s="194"/>
      <c r="F19" s="195"/>
      <c r="G19" s="323"/>
    </row>
    <row r="20" spans="2:7" ht="15">
      <c r="B20" s="190" t="s">
        <v>116</v>
      </c>
      <c r="C20" s="190"/>
      <c r="D20" s="190"/>
      <c r="E20" s="191"/>
      <c r="F20" s="192"/>
      <c r="G20" s="324"/>
    </row>
    <row r="21" spans="2:7" ht="15">
      <c r="B21" s="193" t="s">
        <v>117</v>
      </c>
      <c r="C21" s="180" t="s">
        <v>114</v>
      </c>
      <c r="D21" s="196">
        <v>34765288</v>
      </c>
      <c r="E21" s="196">
        <v>12693640.760000002</v>
      </c>
      <c r="F21" s="213">
        <v>36.5</v>
      </c>
      <c r="G21" s="322"/>
    </row>
    <row r="22" spans="2:7" ht="15">
      <c r="B22" s="226" t="s">
        <v>118</v>
      </c>
      <c r="C22" s="227" t="s">
        <v>114</v>
      </c>
      <c r="D22" s="228">
        <v>24410794</v>
      </c>
      <c r="E22" s="228">
        <v>7969102.869999999</v>
      </c>
      <c r="F22" s="268">
        <v>32.6</v>
      </c>
      <c r="G22" s="322"/>
    </row>
    <row r="23" spans="2:7" ht="15">
      <c r="B23" s="229" t="s">
        <v>113</v>
      </c>
      <c r="C23" s="230" t="s">
        <v>114</v>
      </c>
      <c r="D23" s="231">
        <v>4674000</v>
      </c>
      <c r="E23" s="231">
        <v>3490394.33</v>
      </c>
      <c r="F23" s="266">
        <v>74.7</v>
      </c>
      <c r="G23" s="322"/>
    </row>
    <row r="24" spans="2:7" ht="15">
      <c r="B24" s="193" t="s">
        <v>119</v>
      </c>
      <c r="C24" s="180" t="s">
        <v>120</v>
      </c>
      <c r="D24" s="196">
        <v>2015412</v>
      </c>
      <c r="E24" s="196">
        <v>1890125.55</v>
      </c>
      <c r="F24" s="213">
        <v>93.8</v>
      </c>
      <c r="G24" s="322"/>
    </row>
    <row r="25" spans="2:7" ht="15">
      <c r="B25" s="187" t="s">
        <v>121</v>
      </c>
      <c r="C25" s="180" t="s">
        <v>122</v>
      </c>
      <c r="D25" s="196">
        <v>1476224</v>
      </c>
      <c r="E25" s="196">
        <v>1053745.92</v>
      </c>
      <c r="F25" s="213">
        <v>71.4</v>
      </c>
      <c r="G25" s="322"/>
    </row>
    <row r="26" spans="2:7" ht="15">
      <c r="B26" s="145"/>
      <c r="C26" s="179"/>
      <c r="D26" s="141"/>
      <c r="E26" s="141"/>
      <c r="F26" s="269"/>
      <c r="G26" s="323"/>
    </row>
    <row r="27" spans="1:7" ht="15">
      <c r="A27" s="292"/>
      <c r="B27" s="168" t="s">
        <v>123</v>
      </c>
      <c r="C27" s="168"/>
      <c r="D27" s="141"/>
      <c r="E27" s="141"/>
      <c r="F27" s="269"/>
      <c r="G27" s="325"/>
    </row>
    <row r="28" spans="1:7" ht="15">
      <c r="A28" s="292"/>
      <c r="B28" s="168"/>
      <c r="C28" s="168"/>
      <c r="D28" s="141"/>
      <c r="E28" s="141"/>
      <c r="F28" s="269"/>
      <c r="G28" s="324"/>
    </row>
    <row r="29" spans="1:7" ht="34.5">
      <c r="A29" s="312"/>
      <c r="B29" s="182"/>
      <c r="C29" s="182"/>
      <c r="D29" s="183" t="s">
        <v>106</v>
      </c>
      <c r="E29" s="183" t="s">
        <v>107</v>
      </c>
      <c r="F29" s="263" t="s">
        <v>108</v>
      </c>
      <c r="G29" s="152"/>
    </row>
    <row r="30" spans="1:7" ht="15">
      <c r="A30" s="309"/>
      <c r="B30" s="143" t="s">
        <v>124</v>
      </c>
      <c r="C30" s="150"/>
      <c r="D30" s="169">
        <v>18432</v>
      </c>
      <c r="E30" s="169">
        <v>31514.559999999998</v>
      </c>
      <c r="F30" s="265">
        <v>171</v>
      </c>
      <c r="G30" s="152"/>
    </row>
    <row r="31" spans="1:7" ht="15">
      <c r="A31" s="293"/>
      <c r="B31" s="143" t="s">
        <v>85</v>
      </c>
      <c r="C31" s="150"/>
      <c r="D31" s="146">
        <v>18432</v>
      </c>
      <c r="E31" s="146">
        <v>9324</v>
      </c>
      <c r="F31" s="265">
        <v>50.6</v>
      </c>
      <c r="G31" s="152"/>
    </row>
    <row r="32" spans="1:7" ht="15">
      <c r="A32" s="293"/>
      <c r="B32" s="151" t="s">
        <v>125</v>
      </c>
      <c r="C32" s="144" t="s">
        <v>114</v>
      </c>
      <c r="D32" s="158">
        <v>18432</v>
      </c>
      <c r="E32" s="158">
        <v>9324</v>
      </c>
      <c r="F32" s="213">
        <v>50.6</v>
      </c>
      <c r="G32" s="152"/>
    </row>
    <row r="33" spans="1:7" ht="15">
      <c r="A33" s="293"/>
      <c r="B33" s="143" t="s">
        <v>112</v>
      </c>
      <c r="C33" s="144"/>
      <c r="D33" s="146"/>
      <c r="E33" s="146">
        <v>22190.559999999998</v>
      </c>
      <c r="F33" s="213" t="e">
        <v>#DIV/0!</v>
      </c>
      <c r="G33" s="152"/>
    </row>
    <row r="34" spans="1:7" ht="15">
      <c r="A34" s="293"/>
      <c r="B34" s="147" t="s">
        <v>126</v>
      </c>
      <c r="C34" s="144"/>
      <c r="D34" s="146"/>
      <c r="E34" s="146">
        <v>22190.559999999998</v>
      </c>
      <c r="F34" s="213" t="e">
        <v>#DIV/0!</v>
      </c>
      <c r="G34" s="152"/>
    </row>
    <row r="35" spans="1:7" ht="23.25">
      <c r="A35" s="293" t="s">
        <v>333</v>
      </c>
      <c r="B35" s="152" t="s">
        <v>127</v>
      </c>
      <c r="C35" s="144" t="s">
        <v>114</v>
      </c>
      <c r="D35" s="146"/>
      <c r="E35" s="158">
        <v>16360.96</v>
      </c>
      <c r="F35" s="265" t="e">
        <v>#DIV/0!</v>
      </c>
      <c r="G35" s="152"/>
    </row>
    <row r="36" spans="1:7" ht="15">
      <c r="A36" s="293" t="s">
        <v>333</v>
      </c>
      <c r="B36" s="152" t="s">
        <v>128</v>
      </c>
      <c r="C36" s="144" t="s">
        <v>114</v>
      </c>
      <c r="D36" s="146"/>
      <c r="E36" s="158">
        <v>5829.6</v>
      </c>
      <c r="F36" s="265" t="e">
        <v>#DIV/0!</v>
      </c>
      <c r="G36" s="152"/>
    </row>
    <row r="37" spans="1:7" ht="15">
      <c r="A37" s="293"/>
      <c r="B37" s="201" t="s">
        <v>129</v>
      </c>
      <c r="C37" s="150"/>
      <c r="D37" s="146">
        <v>30000</v>
      </c>
      <c r="E37" s="146">
        <v>6423.7</v>
      </c>
      <c r="F37" s="265">
        <v>21.4</v>
      </c>
      <c r="G37" s="276"/>
    </row>
    <row r="38" spans="1:7" ht="15">
      <c r="A38" s="293"/>
      <c r="B38" s="201" t="s">
        <v>112</v>
      </c>
      <c r="C38" s="150"/>
      <c r="D38" s="146">
        <v>30000</v>
      </c>
      <c r="E38" s="146">
        <v>6423.7</v>
      </c>
      <c r="F38" s="265">
        <v>21.4</v>
      </c>
      <c r="G38" s="276"/>
    </row>
    <row r="39" spans="1:7" ht="15">
      <c r="A39" s="293"/>
      <c r="B39" s="160" t="s">
        <v>130</v>
      </c>
      <c r="C39" s="147"/>
      <c r="D39" s="146">
        <v>30000</v>
      </c>
      <c r="E39" s="146">
        <v>6423.7</v>
      </c>
      <c r="F39" s="265">
        <v>21.4</v>
      </c>
      <c r="G39" s="152"/>
    </row>
    <row r="40" spans="1:7" ht="15">
      <c r="A40" s="293"/>
      <c r="B40" s="152" t="s">
        <v>131</v>
      </c>
      <c r="C40" s="151" t="s">
        <v>120</v>
      </c>
      <c r="D40" s="158">
        <v>30000</v>
      </c>
      <c r="E40" s="158">
        <v>6423.7</v>
      </c>
      <c r="F40" s="213">
        <v>21.4</v>
      </c>
      <c r="G40" s="152"/>
    </row>
    <row r="41" spans="1:7" ht="15">
      <c r="A41" s="293"/>
      <c r="B41" s="201" t="s">
        <v>132</v>
      </c>
      <c r="C41" s="150"/>
      <c r="D41" s="146">
        <v>63912</v>
      </c>
      <c r="E41" s="146">
        <v>44738.4</v>
      </c>
      <c r="F41" s="265">
        <v>70</v>
      </c>
      <c r="G41" s="152"/>
    </row>
    <row r="42" spans="1:7" ht="15">
      <c r="A42" s="293"/>
      <c r="B42" s="201" t="s">
        <v>89</v>
      </c>
      <c r="C42" s="150"/>
      <c r="D42" s="146">
        <v>63912</v>
      </c>
      <c r="E42" s="146">
        <v>44738.4</v>
      </c>
      <c r="F42" s="265">
        <v>70</v>
      </c>
      <c r="G42" s="152"/>
    </row>
    <row r="43" spans="1:7" ht="15">
      <c r="A43" s="293"/>
      <c r="B43" s="160" t="s">
        <v>133</v>
      </c>
      <c r="C43" s="147"/>
      <c r="D43" s="146">
        <v>63912</v>
      </c>
      <c r="E43" s="146">
        <v>44738.4</v>
      </c>
      <c r="F43" s="265">
        <v>70</v>
      </c>
      <c r="G43" s="152"/>
    </row>
    <row r="44" spans="1:7" ht="23.25">
      <c r="A44" s="293"/>
      <c r="B44" s="152" t="s">
        <v>134</v>
      </c>
      <c r="C44" s="152" t="s">
        <v>120</v>
      </c>
      <c r="D44" s="158">
        <v>63912</v>
      </c>
      <c r="E44" s="158">
        <v>44738.4</v>
      </c>
      <c r="F44" s="213">
        <v>70</v>
      </c>
      <c r="G44" s="152"/>
    </row>
    <row r="45" spans="1:7" ht="15">
      <c r="A45" s="293"/>
      <c r="B45" s="201" t="s">
        <v>135</v>
      </c>
      <c r="C45" s="150"/>
      <c r="D45" s="146">
        <v>4676522</v>
      </c>
      <c r="E45" s="146">
        <v>2780034.7</v>
      </c>
      <c r="F45" s="265">
        <v>59.4</v>
      </c>
      <c r="G45" s="152"/>
    </row>
    <row r="46" spans="1:7" ht="15">
      <c r="A46" s="293"/>
      <c r="B46" s="201" t="s">
        <v>85</v>
      </c>
      <c r="C46" s="150"/>
      <c r="D46" s="146">
        <v>348555</v>
      </c>
      <c r="E46" s="146">
        <v>262276.5</v>
      </c>
      <c r="F46" s="265">
        <v>75.2</v>
      </c>
      <c r="G46" s="152"/>
    </row>
    <row r="47" spans="1:7" ht="15">
      <c r="A47" s="293"/>
      <c r="B47" s="160" t="s">
        <v>136</v>
      </c>
      <c r="C47" s="151"/>
      <c r="D47" s="146">
        <v>348555</v>
      </c>
      <c r="E47" s="146">
        <v>262276.5</v>
      </c>
      <c r="F47" s="265">
        <v>75.2</v>
      </c>
      <c r="G47" s="152"/>
    </row>
    <row r="48" spans="1:7" ht="23.25">
      <c r="A48" s="293"/>
      <c r="B48" s="152" t="s">
        <v>137</v>
      </c>
      <c r="C48" s="151" t="s">
        <v>122</v>
      </c>
      <c r="D48" s="158">
        <v>346713</v>
      </c>
      <c r="E48" s="158">
        <v>261102</v>
      </c>
      <c r="F48" s="213">
        <v>75.3</v>
      </c>
      <c r="G48" s="152"/>
    </row>
    <row r="49" spans="1:7" ht="15">
      <c r="A49" s="293"/>
      <c r="B49" s="152" t="s">
        <v>138</v>
      </c>
      <c r="C49" s="151" t="s">
        <v>122</v>
      </c>
      <c r="D49" s="158">
        <v>1842</v>
      </c>
      <c r="E49" s="158">
        <v>1174.5</v>
      </c>
      <c r="F49" s="213">
        <v>63.8</v>
      </c>
      <c r="G49" s="152"/>
    </row>
    <row r="50" spans="1:7" ht="15">
      <c r="A50" s="293"/>
      <c r="B50" s="201" t="s">
        <v>139</v>
      </c>
      <c r="C50" s="143"/>
      <c r="D50" s="146">
        <v>4327967</v>
      </c>
      <c r="E50" s="146">
        <v>2517758.2</v>
      </c>
      <c r="F50" s="265">
        <v>58.2</v>
      </c>
      <c r="G50" s="152"/>
    </row>
    <row r="51" spans="1:7" ht="15">
      <c r="A51" s="293"/>
      <c r="B51" s="160" t="s">
        <v>140</v>
      </c>
      <c r="C51" s="147"/>
      <c r="D51" s="148">
        <v>86280</v>
      </c>
      <c r="E51" s="148">
        <v>57520</v>
      </c>
      <c r="F51" s="265">
        <v>66.7</v>
      </c>
      <c r="G51" s="152"/>
    </row>
    <row r="52" spans="1:7" ht="15">
      <c r="A52" s="293"/>
      <c r="B52" s="152" t="s">
        <v>141</v>
      </c>
      <c r="C52" s="152" t="s">
        <v>120</v>
      </c>
      <c r="D52" s="158">
        <v>86280</v>
      </c>
      <c r="E52" s="158">
        <v>57520</v>
      </c>
      <c r="F52" s="213">
        <v>66.7</v>
      </c>
      <c r="G52" s="152"/>
    </row>
    <row r="53" spans="1:7" ht="15">
      <c r="A53" s="293"/>
      <c r="B53" s="160" t="s">
        <v>142</v>
      </c>
      <c r="C53" s="147"/>
      <c r="D53" s="146">
        <v>4231087</v>
      </c>
      <c r="E53" s="146">
        <v>2449638.2</v>
      </c>
      <c r="F53" s="265">
        <v>57.9</v>
      </c>
      <c r="G53" s="152"/>
    </row>
    <row r="54" spans="1:7" ht="23.25">
      <c r="A54" s="293" t="s">
        <v>333</v>
      </c>
      <c r="B54" s="152" t="s">
        <v>143</v>
      </c>
      <c r="C54" s="151" t="s">
        <v>114</v>
      </c>
      <c r="D54" s="158">
        <v>3643185</v>
      </c>
      <c r="E54" s="158">
        <v>2278493.1</v>
      </c>
      <c r="F54" s="213">
        <v>62.5</v>
      </c>
      <c r="G54" s="152"/>
    </row>
    <row r="55" spans="1:7" ht="23.25">
      <c r="A55" s="293" t="s">
        <v>333</v>
      </c>
      <c r="B55" s="152" t="s">
        <v>144</v>
      </c>
      <c r="C55" s="151" t="s">
        <v>114</v>
      </c>
      <c r="D55" s="158">
        <v>273339</v>
      </c>
      <c r="E55" s="158">
        <v>156710.2</v>
      </c>
      <c r="F55" s="213">
        <v>57.3</v>
      </c>
      <c r="G55" s="152"/>
    </row>
    <row r="56" spans="1:7" ht="15">
      <c r="A56" s="293" t="s">
        <v>334</v>
      </c>
      <c r="B56" s="152" t="s">
        <v>145</v>
      </c>
      <c r="C56" s="151" t="s">
        <v>114</v>
      </c>
      <c r="D56" s="196">
        <v>314563</v>
      </c>
      <c r="E56" s="158">
        <v>14434.9</v>
      </c>
      <c r="F56" s="213">
        <v>4.6</v>
      </c>
      <c r="G56" s="152"/>
    </row>
    <row r="57" spans="1:7" ht="15">
      <c r="A57" s="293"/>
      <c r="B57" s="160" t="s">
        <v>146</v>
      </c>
      <c r="C57" s="147"/>
      <c r="D57" s="261">
        <v>10600</v>
      </c>
      <c r="E57" s="261">
        <v>10600</v>
      </c>
      <c r="F57" s="213">
        <v>100</v>
      </c>
      <c r="G57" s="152"/>
    </row>
    <row r="58" spans="1:7" ht="15">
      <c r="A58" s="293"/>
      <c r="B58" s="152" t="s">
        <v>147</v>
      </c>
      <c r="C58" s="151" t="s">
        <v>114</v>
      </c>
      <c r="D58" s="196">
        <v>10600</v>
      </c>
      <c r="E58" s="158">
        <v>10600</v>
      </c>
      <c r="F58" s="213">
        <v>100</v>
      </c>
      <c r="G58" s="152"/>
    </row>
    <row r="59" spans="1:7" ht="15">
      <c r="A59" s="293"/>
      <c r="B59" s="201" t="s">
        <v>148</v>
      </c>
      <c r="C59" s="150"/>
      <c r="D59" s="146">
        <v>26338</v>
      </c>
      <c r="E59" s="146">
        <v>25890.8</v>
      </c>
      <c r="F59" s="265">
        <v>98.3</v>
      </c>
      <c r="G59" s="152"/>
    </row>
    <row r="60" spans="1:7" ht="15">
      <c r="A60" s="293"/>
      <c r="B60" s="201" t="s">
        <v>149</v>
      </c>
      <c r="C60" s="150"/>
      <c r="D60" s="146">
        <v>26338</v>
      </c>
      <c r="E60" s="146">
        <v>25890.8</v>
      </c>
      <c r="F60" s="265">
        <v>98.3</v>
      </c>
      <c r="G60" s="152"/>
    </row>
    <row r="61" spans="1:7" ht="15">
      <c r="A61" s="293"/>
      <c r="B61" s="160" t="s">
        <v>150</v>
      </c>
      <c r="C61" s="160"/>
      <c r="D61" s="146">
        <v>8323</v>
      </c>
      <c r="E61" s="146">
        <v>8323</v>
      </c>
      <c r="F61" s="265">
        <v>100</v>
      </c>
      <c r="G61" s="152"/>
    </row>
    <row r="62" spans="1:7" ht="23.25">
      <c r="A62" s="293"/>
      <c r="B62" s="152" t="s">
        <v>151</v>
      </c>
      <c r="C62" s="152" t="s">
        <v>120</v>
      </c>
      <c r="D62" s="158">
        <v>3000</v>
      </c>
      <c r="E62" s="158">
        <v>3000</v>
      </c>
      <c r="F62" s="213">
        <v>100</v>
      </c>
      <c r="G62" s="152"/>
    </row>
    <row r="63" spans="1:7" ht="23.25">
      <c r="A63" s="293"/>
      <c r="B63" s="152" t="s">
        <v>152</v>
      </c>
      <c r="C63" s="152" t="s">
        <v>120</v>
      </c>
      <c r="D63" s="158">
        <v>5323</v>
      </c>
      <c r="E63" s="158">
        <v>5323</v>
      </c>
      <c r="F63" s="213">
        <v>100</v>
      </c>
      <c r="G63" s="152"/>
    </row>
    <row r="64" spans="1:7" ht="15">
      <c r="A64" s="293"/>
      <c r="B64" s="160" t="s">
        <v>153</v>
      </c>
      <c r="C64" s="152"/>
      <c r="D64" s="146">
        <v>3500</v>
      </c>
      <c r="E64" s="146">
        <v>3500</v>
      </c>
      <c r="F64" s="265">
        <v>100</v>
      </c>
      <c r="G64" s="152"/>
    </row>
    <row r="65" spans="1:9" ht="15">
      <c r="A65" s="293"/>
      <c r="B65" s="152" t="s">
        <v>154</v>
      </c>
      <c r="C65" s="152" t="s">
        <v>120</v>
      </c>
      <c r="D65" s="158">
        <v>3500</v>
      </c>
      <c r="E65" s="158">
        <v>3500</v>
      </c>
      <c r="F65" s="213">
        <v>100</v>
      </c>
      <c r="G65" s="152"/>
      <c r="H65" s="141"/>
      <c r="I65" s="141"/>
    </row>
    <row r="66" spans="1:9" ht="15">
      <c r="A66" s="293"/>
      <c r="B66" s="160" t="s">
        <v>155</v>
      </c>
      <c r="C66" s="147"/>
      <c r="D66" s="146">
        <v>5000</v>
      </c>
      <c r="E66" s="146">
        <v>5000</v>
      </c>
      <c r="F66" s="265">
        <v>100</v>
      </c>
      <c r="G66" s="152"/>
      <c r="H66" s="141"/>
      <c r="I66" s="141"/>
    </row>
    <row r="67" spans="1:9" ht="23.25">
      <c r="A67" s="293"/>
      <c r="B67" s="152" t="s">
        <v>156</v>
      </c>
      <c r="C67" s="152" t="s">
        <v>114</v>
      </c>
      <c r="D67" s="158">
        <v>5000</v>
      </c>
      <c r="E67" s="158">
        <v>5000</v>
      </c>
      <c r="F67" s="213">
        <v>100</v>
      </c>
      <c r="G67" s="152"/>
      <c r="H67" s="141"/>
      <c r="I67" s="141"/>
    </row>
    <row r="68" spans="1:9" ht="15">
      <c r="A68" s="293"/>
      <c r="B68" s="160" t="s">
        <v>157</v>
      </c>
      <c r="C68" s="147"/>
      <c r="D68" s="146">
        <v>9515</v>
      </c>
      <c r="E68" s="146">
        <v>9067.8</v>
      </c>
      <c r="F68" s="265">
        <v>95.3</v>
      </c>
      <c r="G68" s="152"/>
      <c r="H68" s="141"/>
      <c r="I68" s="141"/>
    </row>
    <row r="69" spans="1:9" ht="34.5">
      <c r="A69" s="293"/>
      <c r="B69" s="152" t="s">
        <v>158</v>
      </c>
      <c r="C69" s="152" t="s">
        <v>114</v>
      </c>
      <c r="D69" s="158">
        <v>9515</v>
      </c>
      <c r="E69" s="158">
        <v>9067.8</v>
      </c>
      <c r="F69" s="213">
        <v>95.3</v>
      </c>
      <c r="G69" s="152"/>
      <c r="H69" s="279"/>
      <c r="I69" s="141"/>
    </row>
    <row r="70" spans="1:9" ht="15">
      <c r="A70" s="305"/>
      <c r="B70" s="316" t="s">
        <v>159</v>
      </c>
      <c r="C70" s="153"/>
      <c r="D70" s="181">
        <v>20759316</v>
      </c>
      <c r="E70" s="181">
        <v>4803744.930000001</v>
      </c>
      <c r="F70" s="270">
        <v>23.1</v>
      </c>
      <c r="G70" s="326"/>
      <c r="H70" s="277"/>
      <c r="I70" s="209"/>
    </row>
    <row r="71" spans="1:9" ht="15">
      <c r="A71" s="293"/>
      <c r="B71" s="201" t="s">
        <v>85</v>
      </c>
      <c r="C71" s="150"/>
      <c r="D71" s="181">
        <v>7887</v>
      </c>
      <c r="E71" s="181">
        <v>7886.33</v>
      </c>
      <c r="F71" s="270">
        <v>100</v>
      </c>
      <c r="G71" s="276"/>
      <c r="H71" s="141"/>
      <c r="I71" s="141"/>
    </row>
    <row r="72" spans="1:9" ht="15">
      <c r="A72" s="293"/>
      <c r="B72" s="200" t="s">
        <v>160</v>
      </c>
      <c r="C72" s="157" t="s">
        <v>114</v>
      </c>
      <c r="D72" s="149">
        <v>7887</v>
      </c>
      <c r="E72" s="149">
        <v>7886.33</v>
      </c>
      <c r="F72" s="213">
        <v>100</v>
      </c>
      <c r="G72" s="276"/>
      <c r="H72" s="141"/>
      <c r="I72" s="141"/>
    </row>
    <row r="73" spans="1:9" ht="15">
      <c r="A73" s="293"/>
      <c r="B73" s="316" t="s">
        <v>89</v>
      </c>
      <c r="C73" s="153"/>
      <c r="D73" s="181">
        <v>19981667</v>
      </c>
      <c r="E73" s="181">
        <v>4272921.180000001</v>
      </c>
      <c r="F73" s="270">
        <v>21.4</v>
      </c>
      <c r="G73" s="276"/>
      <c r="H73" s="141"/>
      <c r="I73" s="141"/>
    </row>
    <row r="74" spans="1:9" ht="15">
      <c r="A74" s="293"/>
      <c r="B74" s="163" t="s">
        <v>161</v>
      </c>
      <c r="C74" s="162"/>
      <c r="D74" s="197">
        <v>18153464</v>
      </c>
      <c r="E74" s="197">
        <v>4261477.83</v>
      </c>
      <c r="F74" s="270">
        <v>23.5</v>
      </c>
      <c r="G74" s="326"/>
      <c r="H74" s="141"/>
      <c r="I74" s="141"/>
    </row>
    <row r="75" spans="1:9" ht="15">
      <c r="A75" s="293"/>
      <c r="B75" s="316" t="s">
        <v>162</v>
      </c>
      <c r="C75" s="154"/>
      <c r="D75" s="181">
        <v>16687234</v>
      </c>
      <c r="E75" s="181">
        <v>3217745.6999999997</v>
      </c>
      <c r="F75" s="270">
        <v>19.3</v>
      </c>
      <c r="G75" s="327"/>
      <c r="H75" s="141"/>
      <c r="I75" s="141"/>
    </row>
    <row r="76" spans="1:9" ht="15">
      <c r="A76" s="293"/>
      <c r="B76" s="200" t="s">
        <v>163</v>
      </c>
      <c r="C76" s="157" t="s">
        <v>114</v>
      </c>
      <c r="D76" s="149">
        <v>2281646</v>
      </c>
      <c r="E76" s="149">
        <v>305909.96</v>
      </c>
      <c r="F76" s="213">
        <v>13.4</v>
      </c>
      <c r="G76" s="276"/>
      <c r="H76" s="141"/>
      <c r="I76" s="141"/>
    </row>
    <row r="77" spans="1:9" ht="15">
      <c r="A77" s="293" t="s">
        <v>333</v>
      </c>
      <c r="B77" s="200" t="s">
        <v>163</v>
      </c>
      <c r="C77" s="157" t="s">
        <v>114</v>
      </c>
      <c r="D77" s="149">
        <v>12929326</v>
      </c>
      <c r="E77" s="149">
        <v>1582727.99</v>
      </c>
      <c r="F77" s="213">
        <v>12.2</v>
      </c>
      <c r="G77" s="276"/>
      <c r="H77" s="141"/>
      <c r="I77" s="141"/>
    </row>
    <row r="78" spans="1:9" ht="15">
      <c r="A78" s="293"/>
      <c r="B78" s="200" t="s">
        <v>164</v>
      </c>
      <c r="C78" s="157" t="s">
        <v>114</v>
      </c>
      <c r="D78" s="149"/>
      <c r="E78" s="149">
        <v>1000168.6</v>
      </c>
      <c r="F78" s="213" t="e">
        <v>#DIV/0!</v>
      </c>
      <c r="G78" s="276"/>
      <c r="H78" s="141"/>
      <c r="I78" s="141"/>
    </row>
    <row r="79" spans="1:9" ht="15">
      <c r="A79" s="293" t="s">
        <v>333</v>
      </c>
      <c r="B79" s="200" t="s">
        <v>164</v>
      </c>
      <c r="C79" s="157" t="s">
        <v>114</v>
      </c>
      <c r="D79" s="149"/>
      <c r="E79" s="149">
        <v>81059.4</v>
      </c>
      <c r="F79" s="213" t="e">
        <v>#DIV/0!</v>
      </c>
      <c r="G79" s="276"/>
      <c r="H79" s="141"/>
      <c r="I79" s="141"/>
    </row>
    <row r="80" spans="1:9" ht="15">
      <c r="A80" s="293"/>
      <c r="B80" s="200" t="s">
        <v>165</v>
      </c>
      <c r="C80" s="157" t="s">
        <v>114</v>
      </c>
      <c r="D80" s="149"/>
      <c r="E80" s="149">
        <v>5049.1</v>
      </c>
      <c r="F80" s="213" t="e">
        <v>#DIV/0!</v>
      </c>
      <c r="G80" s="276"/>
      <c r="H80" s="141"/>
      <c r="I80" s="141"/>
    </row>
    <row r="81" spans="1:8" ht="23.25">
      <c r="A81" s="293"/>
      <c r="B81" s="200" t="s">
        <v>166</v>
      </c>
      <c r="C81" s="157" t="s">
        <v>114</v>
      </c>
      <c r="D81" s="149">
        <v>177026</v>
      </c>
      <c r="E81" s="149">
        <v>0</v>
      </c>
      <c r="F81" s="213">
        <v>0</v>
      </c>
      <c r="G81" s="276"/>
      <c r="H81" s="141"/>
    </row>
    <row r="82" spans="1:8" ht="23.25">
      <c r="A82" s="293" t="s">
        <v>333</v>
      </c>
      <c r="B82" s="200" t="s">
        <v>166</v>
      </c>
      <c r="C82" s="157" t="s">
        <v>114</v>
      </c>
      <c r="D82" s="149">
        <v>649041</v>
      </c>
      <c r="E82" s="149">
        <v>0</v>
      </c>
      <c r="F82" s="213">
        <v>0</v>
      </c>
      <c r="G82" s="276"/>
      <c r="H82" s="141"/>
    </row>
    <row r="83" spans="1:8" ht="15">
      <c r="A83" s="293"/>
      <c r="B83" s="200" t="s">
        <v>167</v>
      </c>
      <c r="C83" s="157" t="s">
        <v>114</v>
      </c>
      <c r="D83" s="149">
        <v>36876</v>
      </c>
      <c r="E83" s="149">
        <v>36876</v>
      </c>
      <c r="F83" s="213">
        <v>100</v>
      </c>
      <c r="G83" s="276"/>
      <c r="H83" s="141"/>
    </row>
    <row r="84" spans="1:8" ht="15">
      <c r="A84" s="293"/>
      <c r="B84" s="200" t="s">
        <v>168</v>
      </c>
      <c r="C84" s="157" t="s">
        <v>114</v>
      </c>
      <c r="D84" s="149">
        <v>193319</v>
      </c>
      <c r="E84" s="149">
        <v>187354.65</v>
      </c>
      <c r="F84" s="213">
        <v>96.9</v>
      </c>
      <c r="G84" s="276"/>
      <c r="H84" s="141"/>
    </row>
    <row r="85" spans="1:8" ht="15">
      <c r="A85" s="293"/>
      <c r="B85" s="200" t="s">
        <v>169</v>
      </c>
      <c r="C85" s="157" t="s">
        <v>114</v>
      </c>
      <c r="D85" s="149">
        <v>300000</v>
      </c>
      <c r="E85" s="149">
        <v>9960</v>
      </c>
      <c r="F85" s="213">
        <v>3.3</v>
      </c>
      <c r="G85" s="276"/>
      <c r="H85" s="141"/>
    </row>
    <row r="86" spans="1:8" ht="15">
      <c r="A86" s="293"/>
      <c r="B86" s="200" t="s">
        <v>170</v>
      </c>
      <c r="C86" s="157" t="s">
        <v>114</v>
      </c>
      <c r="D86" s="149">
        <v>15000</v>
      </c>
      <c r="E86" s="149">
        <v>8640</v>
      </c>
      <c r="F86" s="213">
        <v>57.6</v>
      </c>
      <c r="G86" s="276"/>
      <c r="H86" s="141"/>
    </row>
    <row r="87" spans="1:8" ht="15">
      <c r="A87" s="293"/>
      <c r="B87" s="200" t="s">
        <v>171</v>
      </c>
      <c r="C87" s="157" t="s">
        <v>114</v>
      </c>
      <c r="D87" s="149">
        <v>15000</v>
      </c>
      <c r="E87" s="149"/>
      <c r="F87" s="213">
        <v>0</v>
      </c>
      <c r="G87" s="276"/>
      <c r="H87" s="141"/>
    </row>
    <row r="88" spans="1:8" ht="15">
      <c r="A88" s="293"/>
      <c r="B88" s="200" t="s">
        <v>172</v>
      </c>
      <c r="C88" s="157" t="s">
        <v>114</v>
      </c>
      <c r="D88" s="149">
        <v>90000</v>
      </c>
      <c r="E88" s="149"/>
      <c r="F88" s="213">
        <v>0</v>
      </c>
      <c r="G88" s="276"/>
      <c r="H88" s="209"/>
    </row>
    <row r="89" spans="1:8" ht="15">
      <c r="A89" s="293"/>
      <c r="B89" s="316" t="s">
        <v>173</v>
      </c>
      <c r="C89" s="157" t="s">
        <v>114</v>
      </c>
      <c r="D89" s="181">
        <v>64000</v>
      </c>
      <c r="E89" s="181">
        <v>46778.93999999999</v>
      </c>
      <c r="F89" s="213">
        <v>73.1</v>
      </c>
      <c r="G89" s="276"/>
      <c r="H89" s="141"/>
    </row>
    <row r="90" spans="1:8" ht="15">
      <c r="A90" s="293"/>
      <c r="B90" s="200" t="s">
        <v>174</v>
      </c>
      <c r="C90" s="157"/>
      <c r="D90" s="181"/>
      <c r="E90" s="158">
        <v>1584</v>
      </c>
      <c r="F90" s="213" t="e">
        <v>#DIV/0!</v>
      </c>
      <c r="G90" s="276"/>
      <c r="H90" s="141"/>
    </row>
    <row r="91" spans="1:8" ht="15">
      <c r="A91" s="293"/>
      <c r="B91" s="200" t="s">
        <v>175</v>
      </c>
      <c r="C91" s="157"/>
      <c r="D91" s="181"/>
      <c r="E91" s="158">
        <v>8939.35</v>
      </c>
      <c r="F91" s="213"/>
      <c r="G91" s="276"/>
      <c r="H91" s="141"/>
    </row>
    <row r="92" spans="1:8" ht="15">
      <c r="A92" s="293"/>
      <c r="B92" s="200" t="s">
        <v>176</v>
      </c>
      <c r="C92" s="157"/>
      <c r="D92" s="181"/>
      <c r="E92" s="158">
        <v>6621.86</v>
      </c>
      <c r="F92" s="213"/>
      <c r="G92" s="276"/>
      <c r="H92" s="141"/>
    </row>
    <row r="93" spans="1:8" ht="15">
      <c r="A93" s="293"/>
      <c r="B93" s="200" t="s">
        <v>177</v>
      </c>
      <c r="C93" s="157"/>
      <c r="D93" s="181"/>
      <c r="E93" s="158">
        <v>24186.05</v>
      </c>
      <c r="F93" s="213"/>
      <c r="G93" s="276"/>
      <c r="H93" s="141"/>
    </row>
    <row r="94" spans="1:8" ht="15">
      <c r="A94" s="293"/>
      <c r="B94" s="200" t="s">
        <v>178</v>
      </c>
      <c r="C94" s="157"/>
      <c r="D94" s="181"/>
      <c r="E94" s="158">
        <v>2740.84</v>
      </c>
      <c r="F94" s="213"/>
      <c r="G94" s="276"/>
      <c r="H94" s="141"/>
    </row>
    <row r="95" spans="1:8" ht="15">
      <c r="A95" s="293"/>
      <c r="B95" s="200" t="s">
        <v>179</v>
      </c>
      <c r="C95" s="157"/>
      <c r="D95" s="181"/>
      <c r="E95" s="158">
        <v>2706.84</v>
      </c>
      <c r="F95" s="213"/>
      <c r="G95" s="276"/>
      <c r="H95" s="141"/>
    </row>
    <row r="96" spans="1:8" ht="15">
      <c r="A96" s="293"/>
      <c r="B96" s="200" t="s">
        <v>180</v>
      </c>
      <c r="C96" s="157"/>
      <c r="D96" s="181"/>
      <c r="E96" s="158"/>
      <c r="F96" s="213"/>
      <c r="G96" s="276"/>
      <c r="H96" s="141"/>
    </row>
    <row r="97" spans="1:8" ht="15">
      <c r="A97" s="293"/>
      <c r="B97" s="200" t="s">
        <v>181</v>
      </c>
      <c r="C97" s="157"/>
      <c r="D97" s="181"/>
      <c r="E97" s="158"/>
      <c r="F97" s="213"/>
      <c r="G97" s="276"/>
      <c r="H97" s="141"/>
    </row>
    <row r="98" spans="1:8" ht="15">
      <c r="A98" s="293"/>
      <c r="B98" s="316" t="s">
        <v>182</v>
      </c>
      <c r="C98" s="157" t="s">
        <v>114</v>
      </c>
      <c r="D98" s="181">
        <v>650000</v>
      </c>
      <c r="E98" s="181">
        <v>490063.94999999995</v>
      </c>
      <c r="F98" s="213">
        <v>75.4</v>
      </c>
      <c r="G98" s="276"/>
      <c r="H98" s="209"/>
    </row>
    <row r="99" spans="1:8" ht="15">
      <c r="A99" s="293"/>
      <c r="B99" s="200" t="s">
        <v>183</v>
      </c>
      <c r="C99" s="157"/>
      <c r="D99" s="156"/>
      <c r="E99" s="149"/>
      <c r="F99" s="213"/>
      <c r="G99" s="276"/>
      <c r="H99" s="209"/>
    </row>
    <row r="100" spans="1:8" ht="15">
      <c r="A100" s="293"/>
      <c r="B100" s="200" t="s">
        <v>184</v>
      </c>
      <c r="C100" s="157"/>
      <c r="D100" s="156"/>
      <c r="E100" s="149">
        <v>2220</v>
      </c>
      <c r="F100" s="213"/>
      <c r="G100" s="276"/>
      <c r="H100" s="209"/>
    </row>
    <row r="101" spans="1:8" ht="15">
      <c r="A101" s="293"/>
      <c r="B101" s="200" t="s">
        <v>185</v>
      </c>
      <c r="C101" s="157"/>
      <c r="D101" s="156"/>
      <c r="E101" s="149">
        <v>219459.58</v>
      </c>
      <c r="F101" s="213"/>
      <c r="G101" s="276"/>
      <c r="H101" s="209"/>
    </row>
    <row r="102" spans="1:8" ht="15">
      <c r="A102" s="293"/>
      <c r="B102" s="200" t="s">
        <v>186</v>
      </c>
      <c r="C102" s="157"/>
      <c r="D102" s="156"/>
      <c r="E102" s="149"/>
      <c r="F102" s="213"/>
      <c r="G102" s="276"/>
      <c r="H102" s="209"/>
    </row>
    <row r="103" spans="1:8" ht="15">
      <c r="A103" s="293"/>
      <c r="B103" s="200" t="s">
        <v>187</v>
      </c>
      <c r="C103" s="157"/>
      <c r="D103" s="156"/>
      <c r="E103" s="149"/>
      <c r="F103" s="213"/>
      <c r="G103" s="276"/>
      <c r="H103" s="209"/>
    </row>
    <row r="104" spans="1:8" ht="15">
      <c r="A104" s="293"/>
      <c r="B104" s="200" t="s">
        <v>188</v>
      </c>
      <c r="C104" s="157"/>
      <c r="D104" s="156"/>
      <c r="E104" s="149"/>
      <c r="F104" s="213"/>
      <c r="G104" s="276"/>
      <c r="H104" s="209"/>
    </row>
    <row r="105" spans="1:8" ht="15">
      <c r="A105" s="293"/>
      <c r="B105" s="200" t="s">
        <v>189</v>
      </c>
      <c r="C105" s="157"/>
      <c r="D105" s="156"/>
      <c r="E105" s="149">
        <v>67963.13</v>
      </c>
      <c r="F105" s="213"/>
      <c r="G105" s="276"/>
      <c r="H105" s="209"/>
    </row>
    <row r="106" spans="1:8" ht="15">
      <c r="A106" s="293"/>
      <c r="B106" s="200" t="s">
        <v>190</v>
      </c>
      <c r="C106" s="157"/>
      <c r="D106" s="156"/>
      <c r="E106" s="149"/>
      <c r="F106" s="213"/>
      <c r="G106" s="276"/>
      <c r="H106" s="209"/>
    </row>
    <row r="107" spans="1:8" ht="15">
      <c r="A107" s="293"/>
      <c r="B107" s="200" t="s">
        <v>191</v>
      </c>
      <c r="C107" s="157"/>
      <c r="D107" s="156"/>
      <c r="E107" s="149">
        <v>6872.53</v>
      </c>
      <c r="F107" s="213"/>
      <c r="G107" s="276"/>
      <c r="H107" s="209"/>
    </row>
    <row r="108" spans="1:8" ht="15">
      <c r="A108" s="293"/>
      <c r="B108" s="200" t="s">
        <v>192</v>
      </c>
      <c r="C108" s="157"/>
      <c r="D108" s="156"/>
      <c r="E108" s="149">
        <v>10657.66</v>
      </c>
      <c r="F108" s="213"/>
      <c r="G108" s="276"/>
      <c r="H108" s="209"/>
    </row>
    <row r="109" spans="1:8" ht="15">
      <c r="A109" s="293"/>
      <c r="B109" s="200" t="s">
        <v>193</v>
      </c>
      <c r="C109" s="157"/>
      <c r="D109" s="156"/>
      <c r="E109" s="149">
        <v>96491.05</v>
      </c>
      <c r="F109" s="213"/>
      <c r="G109" s="276"/>
      <c r="H109" s="209"/>
    </row>
    <row r="110" spans="1:8" ht="15">
      <c r="A110" s="293"/>
      <c r="B110" s="200" t="s">
        <v>194</v>
      </c>
      <c r="C110" s="157"/>
      <c r="D110" s="156"/>
      <c r="E110" s="149">
        <v>86400</v>
      </c>
      <c r="F110" s="213"/>
      <c r="G110" s="276"/>
      <c r="H110" s="209"/>
    </row>
    <row r="111" spans="1:8" ht="15">
      <c r="A111" s="293"/>
      <c r="B111" s="200" t="s">
        <v>195</v>
      </c>
      <c r="C111" s="157"/>
      <c r="D111" s="156"/>
      <c r="E111" s="149"/>
      <c r="F111" s="213"/>
      <c r="G111" s="276"/>
      <c r="H111" s="209"/>
    </row>
    <row r="112" spans="1:8" ht="15">
      <c r="A112" s="293"/>
      <c r="B112" s="200" t="s">
        <v>196</v>
      </c>
      <c r="C112" s="157"/>
      <c r="D112" s="156"/>
      <c r="E112" s="149"/>
      <c r="F112" s="213"/>
      <c r="G112" s="276"/>
      <c r="H112" s="209"/>
    </row>
    <row r="113" spans="1:8" ht="15">
      <c r="A113" s="293"/>
      <c r="B113" s="200" t="s">
        <v>197</v>
      </c>
      <c r="C113" s="157"/>
      <c r="D113" s="156"/>
      <c r="E113" s="149"/>
      <c r="F113" s="213"/>
      <c r="G113" s="276"/>
      <c r="H113" s="209"/>
    </row>
    <row r="114" spans="1:8" ht="15">
      <c r="A114" s="293"/>
      <c r="B114" s="200" t="s">
        <v>198</v>
      </c>
      <c r="C114" s="157"/>
      <c r="D114" s="156"/>
      <c r="E114" s="149"/>
      <c r="F114" s="213"/>
      <c r="G114" s="276"/>
      <c r="H114" s="209"/>
    </row>
    <row r="115" spans="1:8" ht="15">
      <c r="A115" s="293"/>
      <c r="B115" s="200" t="s">
        <v>199</v>
      </c>
      <c r="C115" s="157" t="s">
        <v>114</v>
      </c>
      <c r="D115" s="146">
        <v>11600</v>
      </c>
      <c r="E115" s="146">
        <v>11599.2</v>
      </c>
      <c r="F115" s="265">
        <v>100</v>
      </c>
      <c r="G115" s="276"/>
      <c r="H115" s="209"/>
    </row>
    <row r="116" spans="1:8" ht="15">
      <c r="A116" s="293"/>
      <c r="B116" s="316" t="s">
        <v>200</v>
      </c>
      <c r="C116" s="157" t="s">
        <v>114</v>
      </c>
      <c r="D116" s="181">
        <v>230595</v>
      </c>
      <c r="E116" s="149">
        <v>0</v>
      </c>
      <c r="F116" s="270">
        <v>0</v>
      </c>
      <c r="G116" s="276"/>
      <c r="H116" s="209"/>
    </row>
    <row r="117" spans="1:8" ht="15">
      <c r="A117" s="293"/>
      <c r="B117" s="200" t="s">
        <v>201</v>
      </c>
      <c r="C117" s="157"/>
      <c r="D117" s="181"/>
      <c r="E117" s="149"/>
      <c r="F117" s="270"/>
      <c r="G117" s="276"/>
      <c r="H117" s="209"/>
    </row>
    <row r="118" spans="1:8" ht="15">
      <c r="A118" s="293"/>
      <c r="B118" s="200" t="s">
        <v>202</v>
      </c>
      <c r="C118" s="157"/>
      <c r="D118" s="181"/>
      <c r="E118" s="149"/>
      <c r="F118" s="270"/>
      <c r="G118" s="276"/>
      <c r="H118" s="209"/>
    </row>
    <row r="119" spans="1:8" ht="15">
      <c r="A119" s="293"/>
      <c r="B119" s="200" t="s">
        <v>203</v>
      </c>
      <c r="C119" s="157"/>
      <c r="D119" s="181"/>
      <c r="E119" s="149"/>
      <c r="F119" s="270"/>
      <c r="G119" s="276"/>
      <c r="H119" s="209"/>
    </row>
    <row r="120" spans="1:8" ht="15">
      <c r="A120" s="293"/>
      <c r="B120" s="200" t="s">
        <v>204</v>
      </c>
      <c r="C120" s="157"/>
      <c r="D120" s="181"/>
      <c r="E120" s="149"/>
      <c r="F120" s="270"/>
      <c r="G120" s="276"/>
      <c r="H120" s="209"/>
    </row>
    <row r="121" spans="1:8" ht="15">
      <c r="A121" s="293"/>
      <c r="B121" s="200" t="s">
        <v>205</v>
      </c>
      <c r="C121" s="157"/>
      <c r="D121" s="181"/>
      <c r="E121" s="149"/>
      <c r="F121" s="270"/>
      <c r="G121" s="276"/>
      <c r="H121" s="209"/>
    </row>
    <row r="122" spans="1:8" ht="15">
      <c r="A122" s="293"/>
      <c r="B122" s="200" t="s">
        <v>206</v>
      </c>
      <c r="C122" s="157"/>
      <c r="D122" s="181"/>
      <c r="E122" s="149"/>
      <c r="F122" s="270"/>
      <c r="G122" s="276"/>
      <c r="H122" s="209"/>
    </row>
    <row r="123" spans="1:8" ht="15">
      <c r="A123" s="293"/>
      <c r="B123" s="200" t="s">
        <v>207</v>
      </c>
      <c r="C123" s="157"/>
      <c r="D123" s="181"/>
      <c r="E123" s="149"/>
      <c r="F123" s="270"/>
      <c r="G123" s="276"/>
      <c r="H123" s="209"/>
    </row>
    <row r="124" spans="1:8" ht="15">
      <c r="A124" s="293"/>
      <c r="B124" s="200" t="s">
        <v>208</v>
      </c>
      <c r="C124" s="157"/>
      <c r="D124" s="181"/>
      <c r="E124" s="149"/>
      <c r="F124" s="270"/>
      <c r="G124" s="276"/>
      <c r="H124" s="209"/>
    </row>
    <row r="125" spans="1:8" ht="15">
      <c r="A125" s="293"/>
      <c r="B125" s="200" t="s">
        <v>209</v>
      </c>
      <c r="C125" s="157"/>
      <c r="D125" s="181"/>
      <c r="E125" s="149"/>
      <c r="F125" s="270"/>
      <c r="G125" s="276"/>
      <c r="H125" s="209"/>
    </row>
    <row r="126" spans="1:8" ht="15">
      <c r="A126" s="293"/>
      <c r="B126" s="316" t="s">
        <v>210</v>
      </c>
      <c r="C126" s="157" t="s">
        <v>114</v>
      </c>
      <c r="D126" s="181">
        <v>5000</v>
      </c>
      <c r="E126" s="149">
        <v>0</v>
      </c>
      <c r="F126" s="270">
        <v>0</v>
      </c>
      <c r="G126" s="276"/>
      <c r="H126" s="209"/>
    </row>
    <row r="127" spans="1:8" ht="15">
      <c r="A127" s="293"/>
      <c r="B127" s="316" t="s">
        <v>211</v>
      </c>
      <c r="C127" s="166"/>
      <c r="D127" s="181">
        <v>75000</v>
      </c>
      <c r="E127" s="181">
        <v>66715.88</v>
      </c>
      <c r="F127" s="270">
        <v>89</v>
      </c>
      <c r="G127" s="276"/>
      <c r="H127" s="209"/>
    </row>
    <row r="128" spans="1:8" ht="15">
      <c r="A128" s="293"/>
      <c r="B128" s="200" t="s">
        <v>212</v>
      </c>
      <c r="C128" s="157" t="s">
        <v>114</v>
      </c>
      <c r="D128" s="149">
        <v>75000</v>
      </c>
      <c r="E128" s="149">
        <v>66715.88</v>
      </c>
      <c r="F128" s="213">
        <v>89</v>
      </c>
      <c r="G128" s="276"/>
      <c r="H128" s="209"/>
    </row>
    <row r="129" spans="1:8" ht="15">
      <c r="A129" s="293"/>
      <c r="B129" s="316" t="s">
        <v>213</v>
      </c>
      <c r="C129" s="154"/>
      <c r="D129" s="181">
        <v>430035</v>
      </c>
      <c r="E129" s="181">
        <v>428574.16000000003</v>
      </c>
      <c r="F129" s="270">
        <v>99.7</v>
      </c>
      <c r="G129" s="327"/>
      <c r="H129" s="209"/>
    </row>
    <row r="130" spans="1:8" ht="15">
      <c r="A130" s="293"/>
      <c r="B130" s="200" t="s">
        <v>214</v>
      </c>
      <c r="C130" s="157" t="s">
        <v>120</v>
      </c>
      <c r="D130" s="149">
        <v>31060</v>
      </c>
      <c r="E130" s="149">
        <v>31061.04</v>
      </c>
      <c r="F130" s="213">
        <v>100</v>
      </c>
      <c r="G130" s="276"/>
      <c r="H130" s="209"/>
    </row>
    <row r="131" spans="1:8" ht="15">
      <c r="A131" s="293"/>
      <c r="B131" s="200" t="s">
        <v>215</v>
      </c>
      <c r="C131" s="157" t="s">
        <v>120</v>
      </c>
      <c r="D131" s="149">
        <v>95368</v>
      </c>
      <c r="E131" s="149">
        <v>93907.01</v>
      </c>
      <c r="F131" s="213">
        <v>98.5</v>
      </c>
      <c r="G131" s="276"/>
      <c r="H131" s="209"/>
    </row>
    <row r="132" spans="1:8" ht="15">
      <c r="A132" s="293"/>
      <c r="B132" s="200" t="s">
        <v>216</v>
      </c>
      <c r="C132" s="157" t="s">
        <v>120</v>
      </c>
      <c r="D132" s="149">
        <v>267816</v>
      </c>
      <c r="E132" s="149">
        <v>267815.59</v>
      </c>
      <c r="F132" s="213">
        <v>100</v>
      </c>
      <c r="G132" s="276"/>
      <c r="H132" s="209"/>
    </row>
    <row r="133" spans="1:8" ht="15">
      <c r="A133" s="293"/>
      <c r="B133" s="200" t="s">
        <v>217</v>
      </c>
      <c r="C133" s="157" t="s">
        <v>120</v>
      </c>
      <c r="D133" s="149">
        <v>35791</v>
      </c>
      <c r="E133" s="149">
        <v>35790.52</v>
      </c>
      <c r="F133" s="213">
        <v>100</v>
      </c>
      <c r="G133" s="276"/>
      <c r="H133" s="278"/>
    </row>
    <row r="134" spans="1:8" ht="15">
      <c r="A134" s="293"/>
      <c r="B134" s="316" t="s">
        <v>218</v>
      </c>
      <c r="C134" s="157"/>
      <c r="D134" s="181">
        <v>501808</v>
      </c>
      <c r="E134" s="181">
        <v>3171.4</v>
      </c>
      <c r="F134" s="270">
        <v>0.6</v>
      </c>
      <c r="G134" s="326"/>
      <c r="H134" s="209"/>
    </row>
    <row r="135" spans="1:8" ht="15">
      <c r="A135" s="293"/>
      <c r="B135" s="200" t="s">
        <v>219</v>
      </c>
      <c r="C135" s="156" t="s">
        <v>114</v>
      </c>
      <c r="D135" s="149">
        <v>9684</v>
      </c>
      <c r="E135" s="149">
        <v>0</v>
      </c>
      <c r="F135" s="213">
        <v>0</v>
      </c>
      <c r="G135" s="276"/>
      <c r="H135" s="209"/>
    </row>
    <row r="136" spans="1:7" ht="45.75">
      <c r="A136" s="293"/>
      <c r="B136" s="200" t="s">
        <v>220</v>
      </c>
      <c r="C136" s="156" t="s">
        <v>114</v>
      </c>
      <c r="D136" s="149">
        <v>140000</v>
      </c>
      <c r="E136" s="149"/>
      <c r="F136" s="213"/>
      <c r="G136" s="260" t="s">
        <v>332</v>
      </c>
    </row>
    <row r="137" spans="1:8" ht="15">
      <c r="A137" s="293"/>
      <c r="B137" s="200" t="s">
        <v>221</v>
      </c>
      <c r="C137" s="156" t="s">
        <v>114</v>
      </c>
      <c r="D137" s="149">
        <v>153054</v>
      </c>
      <c r="E137" s="149">
        <v>279.38</v>
      </c>
      <c r="F137" s="213">
        <v>0.2</v>
      </c>
      <c r="G137" s="276"/>
      <c r="H137" s="209"/>
    </row>
    <row r="138" spans="1:8" ht="15">
      <c r="A138" s="293"/>
      <c r="B138" s="200" t="s">
        <v>221</v>
      </c>
      <c r="C138" s="156" t="s">
        <v>120</v>
      </c>
      <c r="D138" s="149"/>
      <c r="E138" s="149">
        <v>684.29</v>
      </c>
      <c r="F138" s="213"/>
      <c r="G138" s="276"/>
      <c r="H138" s="209"/>
    </row>
    <row r="139" spans="1:8" ht="15">
      <c r="A139" s="293" t="s">
        <v>333</v>
      </c>
      <c r="B139" s="200" t="s">
        <v>221</v>
      </c>
      <c r="C139" s="156" t="s">
        <v>114</v>
      </c>
      <c r="D139" s="149">
        <v>199070</v>
      </c>
      <c r="E139" s="149">
        <v>2207.73</v>
      </c>
      <c r="F139" s="213">
        <v>1.1</v>
      </c>
      <c r="G139" s="276"/>
      <c r="H139" s="209"/>
    </row>
    <row r="140" spans="1:8" ht="15">
      <c r="A140" s="293"/>
      <c r="B140" s="201" t="s">
        <v>222</v>
      </c>
      <c r="C140" s="143"/>
      <c r="D140" s="181">
        <v>1326395</v>
      </c>
      <c r="E140" s="181">
        <v>8271.95</v>
      </c>
      <c r="F140" s="270">
        <v>0.6</v>
      </c>
      <c r="G140" s="326"/>
      <c r="H140" s="209"/>
    </row>
    <row r="141" spans="1:8" ht="23.25">
      <c r="A141" s="293"/>
      <c r="B141" s="152" t="s">
        <v>223</v>
      </c>
      <c r="C141" s="152" t="s">
        <v>114</v>
      </c>
      <c r="D141" s="149">
        <v>30000</v>
      </c>
      <c r="E141" s="149">
        <v>2998.59</v>
      </c>
      <c r="F141" s="213">
        <v>10</v>
      </c>
      <c r="G141" s="276"/>
      <c r="H141" s="209"/>
    </row>
    <row r="142" spans="1:8" ht="23.25">
      <c r="A142" s="293" t="s">
        <v>333</v>
      </c>
      <c r="B142" s="152" t="s">
        <v>223</v>
      </c>
      <c r="C142" s="152" t="s">
        <v>114</v>
      </c>
      <c r="D142" s="149">
        <v>1296395</v>
      </c>
      <c r="E142" s="149">
        <v>5273.36</v>
      </c>
      <c r="F142" s="213">
        <v>0.4</v>
      </c>
      <c r="G142" s="276"/>
      <c r="H142" s="209"/>
    </row>
    <row r="143" spans="1:8" ht="15">
      <c r="A143" s="293"/>
      <c r="B143" s="316" t="s">
        <v>91</v>
      </c>
      <c r="C143" s="153"/>
      <c r="D143" s="181">
        <v>605588</v>
      </c>
      <c r="E143" s="181">
        <v>514812.95999999996</v>
      </c>
      <c r="F143" s="270">
        <v>85</v>
      </c>
      <c r="G143" s="276"/>
      <c r="H143" s="209"/>
    </row>
    <row r="144" spans="1:8" ht="15">
      <c r="A144" s="293"/>
      <c r="B144" s="316" t="s">
        <v>224</v>
      </c>
      <c r="C144" s="153"/>
      <c r="D144" s="181">
        <v>310215</v>
      </c>
      <c r="E144" s="181">
        <v>320116.23</v>
      </c>
      <c r="F144" s="270">
        <v>103.2</v>
      </c>
      <c r="G144" s="276"/>
      <c r="H144" s="209"/>
    </row>
    <row r="145" spans="1:8" ht="15">
      <c r="A145" s="293"/>
      <c r="B145" s="200" t="s">
        <v>225</v>
      </c>
      <c r="C145" s="157" t="s">
        <v>114</v>
      </c>
      <c r="D145" s="158">
        <v>310215</v>
      </c>
      <c r="E145" s="158">
        <v>320116.23</v>
      </c>
      <c r="F145" s="213">
        <v>103.2</v>
      </c>
      <c r="G145" s="276"/>
      <c r="H145" s="209"/>
    </row>
    <row r="146" spans="1:8" ht="15">
      <c r="A146" s="293"/>
      <c r="B146" s="163" t="s">
        <v>226</v>
      </c>
      <c r="C146" s="162"/>
      <c r="D146" s="197">
        <v>295373</v>
      </c>
      <c r="E146" s="197">
        <v>194696.73</v>
      </c>
      <c r="F146" s="270">
        <v>65.9</v>
      </c>
      <c r="G146" s="326"/>
      <c r="H146" s="209"/>
    </row>
    <row r="147" spans="1:8" ht="15">
      <c r="A147" s="293"/>
      <c r="B147" s="200" t="s">
        <v>227</v>
      </c>
      <c r="C147" s="156" t="s">
        <v>114</v>
      </c>
      <c r="D147" s="149">
        <v>33912</v>
      </c>
      <c r="E147" s="149">
        <v>33911.53</v>
      </c>
      <c r="F147" s="213">
        <v>100</v>
      </c>
      <c r="G147" s="276"/>
      <c r="H147" s="209"/>
    </row>
    <row r="148" spans="1:8" ht="15">
      <c r="A148" s="304" t="s">
        <v>333</v>
      </c>
      <c r="B148" s="200" t="s">
        <v>228</v>
      </c>
      <c r="C148" s="156" t="s">
        <v>114</v>
      </c>
      <c r="D148" s="149">
        <v>1156</v>
      </c>
      <c r="E148" s="149">
        <v>1156.46</v>
      </c>
      <c r="F148" s="213">
        <v>100</v>
      </c>
      <c r="G148" s="276"/>
      <c r="H148" s="209"/>
    </row>
    <row r="149" spans="1:8" ht="15">
      <c r="A149" s="293"/>
      <c r="B149" s="200" t="s">
        <v>229</v>
      </c>
      <c r="C149" s="156" t="s">
        <v>114</v>
      </c>
      <c r="D149" s="149">
        <v>63190</v>
      </c>
      <c r="E149" s="149">
        <v>20205.85</v>
      </c>
      <c r="F149" s="213">
        <v>32</v>
      </c>
      <c r="G149" s="276"/>
      <c r="H149" s="209"/>
    </row>
    <row r="150" spans="1:8" ht="15">
      <c r="A150" s="293" t="s">
        <v>333</v>
      </c>
      <c r="B150" s="200" t="s">
        <v>229</v>
      </c>
      <c r="C150" s="156" t="s">
        <v>114</v>
      </c>
      <c r="D150" s="149">
        <v>197115</v>
      </c>
      <c r="E150" s="149">
        <v>139422.89</v>
      </c>
      <c r="F150" s="213">
        <v>70.7</v>
      </c>
      <c r="G150" s="276"/>
      <c r="H150" s="209"/>
    </row>
    <row r="151" spans="1:8" ht="15">
      <c r="A151" s="293"/>
      <c r="B151" s="316" t="s">
        <v>230</v>
      </c>
      <c r="C151" s="153"/>
      <c r="D151" s="181">
        <v>164174</v>
      </c>
      <c r="E151" s="181">
        <v>8124.46</v>
      </c>
      <c r="F151" s="270">
        <v>4.9</v>
      </c>
      <c r="G151" s="276"/>
      <c r="H151" s="209"/>
    </row>
    <row r="152" spans="1:8" ht="15">
      <c r="A152" s="293"/>
      <c r="B152" s="163" t="s">
        <v>231</v>
      </c>
      <c r="C152" s="162"/>
      <c r="D152" s="197">
        <v>139000</v>
      </c>
      <c r="E152" s="197">
        <v>0</v>
      </c>
      <c r="F152" s="270">
        <v>0</v>
      </c>
      <c r="G152" s="326"/>
      <c r="H152" s="209"/>
    </row>
    <row r="153" spans="1:8" ht="23.25">
      <c r="A153" s="293"/>
      <c r="B153" s="200" t="s">
        <v>232</v>
      </c>
      <c r="C153" s="155" t="s">
        <v>114</v>
      </c>
      <c r="D153" s="149">
        <v>64000</v>
      </c>
      <c r="E153" s="149">
        <v>0</v>
      </c>
      <c r="F153" s="213">
        <v>0</v>
      </c>
      <c r="G153" s="276"/>
      <c r="H153" s="209"/>
    </row>
    <row r="154" spans="1:8" ht="15">
      <c r="A154" s="293"/>
      <c r="B154" s="200" t="s">
        <v>233</v>
      </c>
      <c r="C154" s="155" t="s">
        <v>114</v>
      </c>
      <c r="D154" s="149">
        <v>26800</v>
      </c>
      <c r="E154" s="149">
        <v>0</v>
      </c>
      <c r="F154" s="213">
        <v>0</v>
      </c>
      <c r="G154" s="276"/>
      <c r="H154" s="209"/>
    </row>
    <row r="155" spans="1:8" ht="15">
      <c r="A155" s="293"/>
      <c r="B155" s="200" t="s">
        <v>234</v>
      </c>
      <c r="C155" s="155" t="s">
        <v>114</v>
      </c>
      <c r="D155" s="149">
        <v>10000</v>
      </c>
      <c r="E155" s="149">
        <v>0</v>
      </c>
      <c r="F155" s="213">
        <v>0</v>
      </c>
      <c r="G155" s="276"/>
      <c r="H155" s="209"/>
    </row>
    <row r="156" spans="1:8" ht="23.25">
      <c r="A156" s="293"/>
      <c r="B156" s="200" t="s">
        <v>235</v>
      </c>
      <c r="C156" s="155" t="s">
        <v>114</v>
      </c>
      <c r="D156" s="149">
        <v>11200</v>
      </c>
      <c r="E156" s="149">
        <v>0</v>
      </c>
      <c r="F156" s="213">
        <v>0</v>
      </c>
      <c r="G156" s="276"/>
      <c r="H156" s="209"/>
    </row>
    <row r="157" spans="1:8" ht="15">
      <c r="A157" s="293"/>
      <c r="B157" s="200" t="s">
        <v>236</v>
      </c>
      <c r="C157" s="155" t="s">
        <v>114</v>
      </c>
      <c r="D157" s="149">
        <v>8000</v>
      </c>
      <c r="E157" s="149"/>
      <c r="F157" s="213">
        <v>0</v>
      </c>
      <c r="G157" s="276"/>
      <c r="H157" s="209"/>
    </row>
    <row r="158" spans="1:8" ht="15">
      <c r="A158" s="293"/>
      <c r="B158" s="200" t="s">
        <v>237</v>
      </c>
      <c r="C158" s="155" t="s">
        <v>114</v>
      </c>
      <c r="D158" s="149">
        <v>19000</v>
      </c>
      <c r="E158" s="149"/>
      <c r="F158" s="213">
        <v>0</v>
      </c>
      <c r="G158" s="276"/>
      <c r="H158" s="209"/>
    </row>
    <row r="159" spans="1:8" ht="15">
      <c r="A159" s="293"/>
      <c r="B159" s="316" t="s">
        <v>238</v>
      </c>
      <c r="C159" s="154"/>
      <c r="D159" s="181">
        <v>25174</v>
      </c>
      <c r="E159" s="181">
        <v>8124.46</v>
      </c>
      <c r="F159" s="270">
        <v>32.3</v>
      </c>
      <c r="G159" s="276"/>
      <c r="H159" s="209"/>
    </row>
    <row r="160" spans="1:8" ht="15">
      <c r="A160" s="293"/>
      <c r="B160" s="200" t="s">
        <v>239</v>
      </c>
      <c r="C160" s="157" t="s">
        <v>114</v>
      </c>
      <c r="D160" s="149">
        <v>8130</v>
      </c>
      <c r="E160" s="149">
        <v>8124.46</v>
      </c>
      <c r="F160" s="213">
        <v>99.9</v>
      </c>
      <c r="G160" s="276"/>
      <c r="H160" s="209"/>
    </row>
    <row r="161" spans="1:8" ht="15">
      <c r="A161" s="293"/>
      <c r="B161" s="200" t="s">
        <v>240</v>
      </c>
      <c r="C161" s="157" t="s">
        <v>114</v>
      </c>
      <c r="D161" s="149">
        <v>17044</v>
      </c>
      <c r="E161" s="149"/>
      <c r="F161" s="213">
        <v>0</v>
      </c>
      <c r="G161" s="276"/>
      <c r="H161" s="209"/>
    </row>
    <row r="162" spans="1:8" ht="23.25">
      <c r="A162" s="293"/>
      <c r="B162" s="201" t="s">
        <v>241</v>
      </c>
      <c r="C162" s="159"/>
      <c r="D162" s="198">
        <v>150000</v>
      </c>
      <c r="E162" s="198">
        <v>72000</v>
      </c>
      <c r="F162" s="270">
        <v>48</v>
      </c>
      <c r="G162" s="276"/>
      <c r="H162" s="209"/>
    </row>
    <row r="163" spans="1:8" ht="15">
      <c r="A163" s="293"/>
      <c r="B163" s="201" t="s">
        <v>242</v>
      </c>
      <c r="C163" s="167"/>
      <c r="D163" s="198">
        <v>150000</v>
      </c>
      <c r="E163" s="198">
        <v>72000</v>
      </c>
      <c r="F163" s="270">
        <v>48</v>
      </c>
      <c r="G163" s="276"/>
      <c r="H163" s="209"/>
    </row>
    <row r="164" spans="1:8" ht="15">
      <c r="A164" s="293"/>
      <c r="B164" s="160" t="s">
        <v>243</v>
      </c>
      <c r="C164" s="152" t="s">
        <v>114</v>
      </c>
      <c r="D164" s="149">
        <v>150000</v>
      </c>
      <c r="E164" s="149">
        <v>72000</v>
      </c>
      <c r="F164" s="270">
        <v>48</v>
      </c>
      <c r="G164" s="276"/>
      <c r="H164" s="209"/>
    </row>
    <row r="165" spans="1:8" ht="15">
      <c r="A165" s="293"/>
      <c r="B165" s="316" t="s">
        <v>244</v>
      </c>
      <c r="C165" s="161"/>
      <c r="D165" s="181">
        <v>11090654</v>
      </c>
      <c r="E165" s="251">
        <v>6972518.859999999</v>
      </c>
      <c r="F165" s="270">
        <v>62.9</v>
      </c>
      <c r="G165" s="276"/>
      <c r="H165" s="209"/>
    </row>
    <row r="166" spans="1:8" ht="15">
      <c r="A166" s="293"/>
      <c r="B166" s="201" t="s">
        <v>85</v>
      </c>
      <c r="C166" s="150"/>
      <c r="D166" s="181">
        <v>5978</v>
      </c>
      <c r="E166" s="251">
        <v>233.34</v>
      </c>
      <c r="F166" s="270">
        <v>3.9</v>
      </c>
      <c r="G166" s="276"/>
      <c r="H166" s="209"/>
    </row>
    <row r="167" spans="1:8" ht="15">
      <c r="A167" s="293"/>
      <c r="B167" s="201" t="s">
        <v>245</v>
      </c>
      <c r="C167" s="150"/>
      <c r="D167" s="181">
        <v>5692</v>
      </c>
      <c r="E167" s="251">
        <v>0</v>
      </c>
      <c r="F167" s="271">
        <v>0</v>
      </c>
      <c r="G167" s="276"/>
      <c r="H167" s="209"/>
    </row>
    <row r="168" spans="1:8" ht="15">
      <c r="A168" s="293"/>
      <c r="B168" s="152" t="s">
        <v>246</v>
      </c>
      <c r="C168" s="246" t="s">
        <v>114</v>
      </c>
      <c r="D168" s="158">
        <v>5692</v>
      </c>
      <c r="E168" s="252"/>
      <c r="F168" s="213"/>
      <c r="G168" s="276"/>
      <c r="H168" s="209"/>
    </row>
    <row r="169" spans="1:8" ht="15">
      <c r="A169" s="293"/>
      <c r="B169" s="163" t="s">
        <v>136</v>
      </c>
      <c r="C169" s="162"/>
      <c r="D169" s="197">
        <v>286</v>
      </c>
      <c r="E169" s="253">
        <v>233.34</v>
      </c>
      <c r="F169" s="270">
        <v>81.6</v>
      </c>
      <c r="G169" s="276"/>
      <c r="H169" s="209"/>
    </row>
    <row r="170" spans="1:8" ht="15">
      <c r="A170" s="293"/>
      <c r="B170" s="200" t="s">
        <v>247</v>
      </c>
      <c r="C170" s="157" t="s">
        <v>122</v>
      </c>
      <c r="D170" s="149">
        <v>286</v>
      </c>
      <c r="E170" s="250">
        <v>233.34</v>
      </c>
      <c r="F170" s="270">
        <v>81.6</v>
      </c>
      <c r="G170" s="276"/>
      <c r="H170" s="209"/>
    </row>
    <row r="171" spans="1:8" ht="15">
      <c r="A171" s="293"/>
      <c r="B171" s="316" t="s">
        <v>89</v>
      </c>
      <c r="C171" s="161"/>
      <c r="D171" s="181">
        <v>354387</v>
      </c>
      <c r="E171" s="251">
        <v>161087.85</v>
      </c>
      <c r="F171" s="270">
        <v>45.5</v>
      </c>
      <c r="G171" s="276"/>
      <c r="H171" s="209"/>
    </row>
    <row r="172" spans="1:8" ht="15">
      <c r="A172" s="295"/>
      <c r="B172" s="163" t="s">
        <v>248</v>
      </c>
      <c r="C172" s="162"/>
      <c r="D172" s="197">
        <v>90000</v>
      </c>
      <c r="E172" s="253">
        <v>0</v>
      </c>
      <c r="F172" s="270">
        <v>0</v>
      </c>
      <c r="G172" s="276"/>
      <c r="H172" s="209"/>
    </row>
    <row r="173" spans="1:7" ht="79.5">
      <c r="A173" s="295"/>
      <c r="B173" s="200" t="s">
        <v>249</v>
      </c>
      <c r="C173" s="157" t="s">
        <v>114</v>
      </c>
      <c r="D173" s="149">
        <v>9000</v>
      </c>
      <c r="E173" s="250">
        <v>0</v>
      </c>
      <c r="F173" s="213">
        <v>0</v>
      </c>
      <c r="G173" s="249" t="s">
        <v>250</v>
      </c>
    </row>
    <row r="174" spans="1:7" ht="79.5">
      <c r="A174" s="293" t="s">
        <v>333</v>
      </c>
      <c r="B174" s="200" t="s">
        <v>249</v>
      </c>
      <c r="C174" s="157" t="s">
        <v>114</v>
      </c>
      <c r="D174" s="149">
        <v>81000</v>
      </c>
      <c r="E174" s="250">
        <v>0</v>
      </c>
      <c r="F174" s="213">
        <v>0</v>
      </c>
      <c r="G174" s="249" t="s">
        <v>337</v>
      </c>
    </row>
    <row r="175" spans="1:8" ht="15">
      <c r="A175" s="295"/>
      <c r="B175" s="163" t="s">
        <v>251</v>
      </c>
      <c r="C175" s="162"/>
      <c r="D175" s="197">
        <v>100000</v>
      </c>
      <c r="E175" s="253">
        <v>100000</v>
      </c>
      <c r="F175" s="270">
        <v>100</v>
      </c>
      <c r="G175" s="276"/>
      <c r="H175" s="209"/>
    </row>
    <row r="176" spans="1:8" ht="23.25">
      <c r="A176" s="295"/>
      <c r="B176" s="200" t="s">
        <v>252</v>
      </c>
      <c r="C176" s="157" t="s">
        <v>120</v>
      </c>
      <c r="D176" s="149">
        <v>100000</v>
      </c>
      <c r="E176" s="250">
        <v>100000</v>
      </c>
      <c r="F176" s="270">
        <v>100</v>
      </c>
      <c r="G176" s="276"/>
      <c r="H176" s="209"/>
    </row>
    <row r="177" spans="1:8" ht="15">
      <c r="A177" s="295"/>
      <c r="B177" s="163" t="s">
        <v>253</v>
      </c>
      <c r="C177" s="162"/>
      <c r="D177" s="197">
        <v>164387</v>
      </c>
      <c r="E177" s="253">
        <v>61087.85</v>
      </c>
      <c r="F177" s="270">
        <v>37.2</v>
      </c>
      <c r="G177" s="276"/>
      <c r="H177" s="209"/>
    </row>
    <row r="178" spans="1:8" ht="15">
      <c r="A178" s="293"/>
      <c r="B178" s="200" t="s">
        <v>254</v>
      </c>
      <c r="C178" s="156" t="s">
        <v>114</v>
      </c>
      <c r="D178" s="149">
        <v>51000</v>
      </c>
      <c r="E178" s="250">
        <v>20423.91</v>
      </c>
      <c r="F178" s="213">
        <v>40</v>
      </c>
      <c r="G178" s="276"/>
      <c r="H178" s="249"/>
    </row>
    <row r="179" spans="1:8" ht="23.25">
      <c r="A179" s="293"/>
      <c r="B179" s="200" t="s">
        <v>255</v>
      </c>
      <c r="C179" s="156" t="s">
        <v>114</v>
      </c>
      <c r="D179" s="149">
        <v>45000</v>
      </c>
      <c r="E179" s="250">
        <v>16621.52</v>
      </c>
      <c r="F179" s="213">
        <v>36.9</v>
      </c>
      <c r="G179" s="276"/>
      <c r="H179" s="209"/>
    </row>
    <row r="180" spans="1:8" ht="15">
      <c r="A180" s="293"/>
      <c r="B180" s="200" t="s">
        <v>256</v>
      </c>
      <c r="C180" s="156" t="s">
        <v>114</v>
      </c>
      <c r="D180" s="149">
        <v>38347</v>
      </c>
      <c r="E180" s="250"/>
      <c r="F180" s="213">
        <v>0</v>
      </c>
      <c r="G180" s="276"/>
      <c r="H180" s="209"/>
    </row>
    <row r="181" spans="1:8" ht="15">
      <c r="A181" s="293"/>
      <c r="B181" s="200" t="s">
        <v>257</v>
      </c>
      <c r="C181" s="156" t="s">
        <v>114</v>
      </c>
      <c r="D181" s="149">
        <v>30040</v>
      </c>
      <c r="E181" s="250">
        <v>24042.42</v>
      </c>
      <c r="F181" s="213">
        <v>80</v>
      </c>
      <c r="G181" s="276"/>
      <c r="H181" s="209"/>
    </row>
    <row r="182" spans="1:8" ht="15">
      <c r="A182" s="293"/>
      <c r="B182" s="316" t="s">
        <v>111</v>
      </c>
      <c r="C182" s="162"/>
      <c r="D182" s="197">
        <v>215780</v>
      </c>
      <c r="E182" s="253">
        <v>193832.99000000002</v>
      </c>
      <c r="F182" s="270">
        <v>89.8</v>
      </c>
      <c r="G182" s="276"/>
      <c r="H182" s="209"/>
    </row>
    <row r="183" spans="1:8" ht="15">
      <c r="A183" s="293"/>
      <c r="B183" s="163" t="s">
        <v>258</v>
      </c>
      <c r="C183" s="162"/>
      <c r="D183" s="197">
        <v>215780</v>
      </c>
      <c r="E183" s="253">
        <v>193832.99000000002</v>
      </c>
      <c r="F183" s="270">
        <v>89.8</v>
      </c>
      <c r="G183" s="276"/>
      <c r="H183" s="209"/>
    </row>
    <row r="184" spans="1:8" ht="15">
      <c r="A184" s="293"/>
      <c r="B184" s="200" t="s">
        <v>259</v>
      </c>
      <c r="C184" s="155" t="s">
        <v>114</v>
      </c>
      <c r="D184" s="149">
        <v>70000</v>
      </c>
      <c r="E184" s="250">
        <v>54943.6</v>
      </c>
      <c r="F184" s="213">
        <v>78.5</v>
      </c>
      <c r="G184" s="276"/>
      <c r="H184" s="209"/>
    </row>
    <row r="185" spans="1:8" ht="15">
      <c r="A185" s="293"/>
      <c r="B185" s="200" t="s">
        <v>260</v>
      </c>
      <c r="C185" s="155" t="s">
        <v>114</v>
      </c>
      <c r="D185" s="149">
        <v>145780</v>
      </c>
      <c r="E185" s="250">
        <v>138889.39</v>
      </c>
      <c r="F185" s="213">
        <v>95.3</v>
      </c>
      <c r="G185" s="276"/>
      <c r="H185" s="209"/>
    </row>
    <row r="186" spans="1:8" ht="15">
      <c r="A186" s="305"/>
      <c r="B186" s="316" t="s">
        <v>261</v>
      </c>
      <c r="C186" s="161"/>
      <c r="D186" s="181">
        <v>1912017</v>
      </c>
      <c r="E186" s="251">
        <v>1491121.35</v>
      </c>
      <c r="F186" s="270">
        <v>78</v>
      </c>
      <c r="G186" s="276"/>
      <c r="H186" s="209"/>
    </row>
    <row r="187" spans="1:8" ht="15">
      <c r="A187" s="293"/>
      <c r="B187" s="163" t="s">
        <v>262</v>
      </c>
      <c r="C187" s="162"/>
      <c r="D187" s="181">
        <v>249700</v>
      </c>
      <c r="E187" s="251">
        <v>203345.83000000002</v>
      </c>
      <c r="F187" s="270">
        <v>81.4</v>
      </c>
      <c r="G187" s="276"/>
      <c r="H187" s="209"/>
    </row>
    <row r="188" spans="1:7" ht="34.5">
      <c r="A188" s="293"/>
      <c r="B188" s="200" t="s">
        <v>263</v>
      </c>
      <c r="C188" s="155" t="s">
        <v>114</v>
      </c>
      <c r="D188" s="149">
        <v>108344</v>
      </c>
      <c r="E188" s="250">
        <v>22489.22</v>
      </c>
      <c r="F188" s="213">
        <v>20.8</v>
      </c>
      <c r="G188" s="249" t="s">
        <v>264</v>
      </c>
    </row>
    <row r="189" spans="1:7" ht="34.5">
      <c r="A189" s="304" t="s">
        <v>333</v>
      </c>
      <c r="B189" s="200" t="s">
        <v>263</v>
      </c>
      <c r="C189" s="155" t="s">
        <v>114</v>
      </c>
      <c r="D189" s="149">
        <v>70600</v>
      </c>
      <c r="E189" s="250">
        <v>110100.81</v>
      </c>
      <c r="F189" s="213">
        <v>156</v>
      </c>
      <c r="G189" s="249" t="s">
        <v>264</v>
      </c>
    </row>
    <row r="190" spans="1:8" ht="15">
      <c r="A190" s="306" t="s">
        <v>335</v>
      </c>
      <c r="B190" s="219" t="s">
        <v>265</v>
      </c>
      <c r="C190" s="220" t="s">
        <v>114</v>
      </c>
      <c r="D190" s="221">
        <v>70756</v>
      </c>
      <c r="E190" s="254">
        <v>70755.8</v>
      </c>
      <c r="F190" s="266">
        <v>100</v>
      </c>
      <c r="G190" s="276"/>
      <c r="H190" s="209"/>
    </row>
    <row r="191" spans="1:8" ht="15">
      <c r="A191" s="311"/>
      <c r="B191" s="242" t="s">
        <v>150</v>
      </c>
      <c r="C191" s="241"/>
      <c r="D191" s="188">
        <v>835989</v>
      </c>
      <c r="E191" s="255">
        <v>835989</v>
      </c>
      <c r="F191" s="272">
        <v>100</v>
      </c>
      <c r="G191" s="276"/>
      <c r="H191" s="209"/>
    </row>
    <row r="192" spans="1:8" ht="23.25">
      <c r="A192" s="311"/>
      <c r="B192" s="240" t="s">
        <v>266</v>
      </c>
      <c r="C192" s="241" t="s">
        <v>120</v>
      </c>
      <c r="D192" s="189">
        <v>835989</v>
      </c>
      <c r="E192" s="255">
        <v>835989</v>
      </c>
      <c r="F192" s="272">
        <v>100</v>
      </c>
      <c r="G192" s="276"/>
      <c r="H192" s="209"/>
    </row>
    <row r="193" spans="1:8" ht="15">
      <c r="A193" s="293"/>
      <c r="B193" s="163" t="s">
        <v>267</v>
      </c>
      <c r="C193" s="163"/>
      <c r="D193" s="181">
        <v>296851</v>
      </c>
      <c r="E193" s="251">
        <v>111556.51999999999</v>
      </c>
      <c r="F193" s="270">
        <v>37.6</v>
      </c>
      <c r="G193" s="276"/>
      <c r="H193" s="209"/>
    </row>
    <row r="194" spans="1:8" ht="15">
      <c r="A194" s="293"/>
      <c r="B194" s="200" t="s">
        <v>268</v>
      </c>
      <c r="C194" s="155" t="s">
        <v>114</v>
      </c>
      <c r="D194" s="149">
        <v>226351</v>
      </c>
      <c r="E194" s="250">
        <v>38125.85</v>
      </c>
      <c r="F194" s="213">
        <v>16.8</v>
      </c>
      <c r="G194" s="276"/>
      <c r="H194" s="209"/>
    </row>
    <row r="195" spans="1:8" ht="15">
      <c r="A195" s="304" t="s">
        <v>333</v>
      </c>
      <c r="B195" s="200" t="s">
        <v>268</v>
      </c>
      <c r="C195" s="155" t="s">
        <v>114</v>
      </c>
      <c r="D195" s="149">
        <v>70500</v>
      </c>
      <c r="E195" s="250">
        <v>73430.67</v>
      </c>
      <c r="F195" s="213">
        <v>104.2</v>
      </c>
      <c r="G195" s="276"/>
      <c r="H195" s="209"/>
    </row>
    <row r="196" spans="1:8" ht="15">
      <c r="A196" s="293"/>
      <c r="B196" s="163" t="s">
        <v>269</v>
      </c>
      <c r="C196" s="163"/>
      <c r="D196" s="181">
        <v>226915</v>
      </c>
      <c r="E196" s="251">
        <v>42668</v>
      </c>
      <c r="F196" s="265">
        <v>18.8</v>
      </c>
      <c r="G196" s="276"/>
      <c r="H196" s="209"/>
    </row>
    <row r="197" spans="1:7" ht="34.5">
      <c r="A197" s="293"/>
      <c r="B197" s="200" t="s">
        <v>270</v>
      </c>
      <c r="C197" s="155" t="s">
        <v>114</v>
      </c>
      <c r="D197" s="149">
        <v>66915</v>
      </c>
      <c r="E197" s="250"/>
      <c r="F197" s="213">
        <v>0</v>
      </c>
      <c r="G197" s="249" t="s">
        <v>271</v>
      </c>
    </row>
    <row r="198" spans="1:7" ht="23.25">
      <c r="A198" s="293"/>
      <c r="B198" s="200" t="s">
        <v>272</v>
      </c>
      <c r="C198" s="155" t="s">
        <v>114</v>
      </c>
      <c r="D198" s="149">
        <v>160000</v>
      </c>
      <c r="E198" s="250">
        <v>42668</v>
      </c>
      <c r="F198" s="213">
        <v>26.7</v>
      </c>
      <c r="G198" s="249"/>
    </row>
    <row r="199" spans="1:7" ht="15">
      <c r="A199" s="293"/>
      <c r="B199" s="160" t="s">
        <v>273</v>
      </c>
      <c r="C199" s="147"/>
      <c r="D199" s="181">
        <v>163912</v>
      </c>
      <c r="E199" s="251">
        <v>158912</v>
      </c>
      <c r="F199" s="270">
        <v>96.9</v>
      </c>
      <c r="G199" s="249"/>
    </row>
    <row r="200" spans="1:7" ht="15">
      <c r="A200" s="293"/>
      <c r="B200" s="152" t="s">
        <v>274</v>
      </c>
      <c r="C200" s="151" t="s">
        <v>120</v>
      </c>
      <c r="D200" s="149">
        <v>158912</v>
      </c>
      <c r="E200" s="250">
        <v>158912</v>
      </c>
      <c r="F200" s="213">
        <v>100</v>
      </c>
      <c r="G200" s="249"/>
    </row>
    <row r="201" spans="1:7" ht="15">
      <c r="A201" s="293"/>
      <c r="B201" s="152" t="s">
        <v>275</v>
      </c>
      <c r="C201" s="151" t="s">
        <v>120</v>
      </c>
      <c r="D201" s="149">
        <v>5000</v>
      </c>
      <c r="E201" s="250"/>
      <c r="F201" s="213">
        <v>0</v>
      </c>
      <c r="G201" s="249"/>
    </row>
    <row r="202" spans="1:7" ht="15">
      <c r="A202" s="293"/>
      <c r="B202" s="160" t="s">
        <v>126</v>
      </c>
      <c r="C202" s="147"/>
      <c r="D202" s="181">
        <v>138650</v>
      </c>
      <c r="E202" s="251">
        <v>138650</v>
      </c>
      <c r="F202" s="270">
        <v>100</v>
      </c>
      <c r="G202" s="249"/>
    </row>
    <row r="203" spans="1:7" ht="23.25">
      <c r="A203" s="293"/>
      <c r="B203" s="152" t="s">
        <v>276</v>
      </c>
      <c r="C203" s="151" t="s">
        <v>120</v>
      </c>
      <c r="D203" s="149">
        <v>138650</v>
      </c>
      <c r="E203" s="250">
        <v>138650</v>
      </c>
      <c r="F203" s="213">
        <v>100</v>
      </c>
      <c r="G203" s="249"/>
    </row>
    <row r="204" spans="1:7" ht="15">
      <c r="A204" s="293"/>
      <c r="B204" s="201" t="s">
        <v>99</v>
      </c>
      <c r="C204" s="143"/>
      <c r="D204" s="181">
        <v>8475863</v>
      </c>
      <c r="E204" s="251">
        <v>5093392.819999999</v>
      </c>
      <c r="F204" s="270">
        <v>60.1</v>
      </c>
      <c r="G204" s="249"/>
    </row>
    <row r="205" spans="1:7" ht="15">
      <c r="A205" s="293"/>
      <c r="B205" s="160" t="s">
        <v>140</v>
      </c>
      <c r="C205" s="147"/>
      <c r="D205" s="181">
        <v>2079668</v>
      </c>
      <c r="E205" s="251">
        <v>1128352.5</v>
      </c>
      <c r="F205" s="270">
        <v>54.3</v>
      </c>
      <c r="G205" s="249"/>
    </row>
    <row r="206" spans="1:7" ht="15">
      <c r="A206" s="306" t="s">
        <v>335</v>
      </c>
      <c r="B206" s="224" t="s">
        <v>277</v>
      </c>
      <c r="C206" s="217" t="s">
        <v>114</v>
      </c>
      <c r="D206" s="218">
        <v>1020000</v>
      </c>
      <c r="E206" s="256">
        <v>922376.15</v>
      </c>
      <c r="F206" s="266">
        <v>90.4</v>
      </c>
      <c r="G206" s="249"/>
    </row>
    <row r="207" spans="1:7" ht="102">
      <c r="A207" s="293"/>
      <c r="B207" s="152" t="s">
        <v>278</v>
      </c>
      <c r="C207" s="151" t="s">
        <v>114</v>
      </c>
      <c r="D207" s="149">
        <v>951164</v>
      </c>
      <c r="E207" s="250">
        <v>177429.17</v>
      </c>
      <c r="F207" s="213">
        <v>18.7</v>
      </c>
      <c r="G207" s="249" t="s">
        <v>279</v>
      </c>
    </row>
    <row r="208" spans="1:7" ht="15">
      <c r="A208" s="293"/>
      <c r="B208" s="152" t="s">
        <v>280</v>
      </c>
      <c r="C208" s="151" t="s">
        <v>114</v>
      </c>
      <c r="D208" s="149">
        <v>97000</v>
      </c>
      <c r="E208" s="250">
        <v>17046.71</v>
      </c>
      <c r="F208" s="213">
        <v>17.6</v>
      </c>
      <c r="G208" s="249"/>
    </row>
    <row r="209" spans="1:7" ht="23.25">
      <c r="A209" s="293" t="s">
        <v>333</v>
      </c>
      <c r="B209" s="152" t="s">
        <v>281</v>
      </c>
      <c r="C209" s="151" t="s">
        <v>114</v>
      </c>
      <c r="D209" s="149">
        <v>11504</v>
      </c>
      <c r="E209" s="250">
        <v>11500.47</v>
      </c>
      <c r="F209" s="213">
        <v>100</v>
      </c>
      <c r="G209" s="249"/>
    </row>
    <row r="210" spans="1:7" ht="15">
      <c r="A210" s="293"/>
      <c r="B210" s="160" t="s">
        <v>282</v>
      </c>
      <c r="C210" s="147"/>
      <c r="D210" s="197">
        <v>834220</v>
      </c>
      <c r="E210" s="253">
        <v>755743.8400000001</v>
      </c>
      <c r="F210" s="270">
        <v>90.6</v>
      </c>
      <c r="G210" s="249"/>
    </row>
    <row r="211" spans="1:7" ht="34.5">
      <c r="A211" s="293"/>
      <c r="B211" s="152" t="s">
        <v>283</v>
      </c>
      <c r="C211" s="151" t="s">
        <v>114</v>
      </c>
      <c r="D211" s="149">
        <v>40000</v>
      </c>
      <c r="E211" s="250">
        <v>0</v>
      </c>
      <c r="F211" s="213">
        <v>0</v>
      </c>
      <c r="G211" s="249" t="s">
        <v>284</v>
      </c>
    </row>
    <row r="212" spans="1:7" ht="15">
      <c r="A212" s="306" t="s">
        <v>335</v>
      </c>
      <c r="B212" s="224" t="s">
        <v>285</v>
      </c>
      <c r="C212" s="151" t="s">
        <v>114</v>
      </c>
      <c r="D212" s="221">
        <v>1220</v>
      </c>
      <c r="E212" s="254">
        <v>1220.75</v>
      </c>
      <c r="F212" s="266">
        <v>100.1</v>
      </c>
      <c r="G212" s="249"/>
    </row>
    <row r="213" spans="1:7" ht="15">
      <c r="A213" s="293"/>
      <c r="B213" s="317" t="s">
        <v>286</v>
      </c>
      <c r="C213" s="151" t="s">
        <v>114</v>
      </c>
      <c r="D213" s="172">
        <v>163000</v>
      </c>
      <c r="E213" s="257">
        <v>140374.32</v>
      </c>
      <c r="F213" s="272">
        <v>86.1</v>
      </c>
      <c r="G213" s="249"/>
    </row>
    <row r="214" spans="1:7" ht="15">
      <c r="A214" s="293"/>
      <c r="B214" s="317" t="s">
        <v>287</v>
      </c>
      <c r="C214" s="151" t="s">
        <v>114</v>
      </c>
      <c r="D214" s="172">
        <v>630000</v>
      </c>
      <c r="E214" s="250">
        <v>614148.77</v>
      </c>
      <c r="F214" s="272">
        <v>97.5</v>
      </c>
      <c r="G214" s="249"/>
    </row>
    <row r="215" spans="1:7" ht="15">
      <c r="A215" s="293"/>
      <c r="B215" s="318" t="s">
        <v>288</v>
      </c>
      <c r="C215" s="171"/>
      <c r="D215" s="173">
        <v>2390740</v>
      </c>
      <c r="E215" s="258">
        <v>2084103.33</v>
      </c>
      <c r="F215" s="270">
        <v>87.2</v>
      </c>
      <c r="G215" s="249"/>
    </row>
    <row r="216" spans="1:7" ht="15">
      <c r="A216" s="293"/>
      <c r="B216" s="317" t="s">
        <v>289</v>
      </c>
      <c r="C216" s="175" t="s">
        <v>114</v>
      </c>
      <c r="D216" s="172">
        <v>48740</v>
      </c>
      <c r="E216" s="250">
        <v>44920</v>
      </c>
      <c r="F216" s="213">
        <v>92.2</v>
      </c>
      <c r="G216" s="249"/>
    </row>
    <row r="217" spans="1:7" ht="15">
      <c r="A217" s="306" t="s">
        <v>335</v>
      </c>
      <c r="B217" s="224" t="s">
        <v>277</v>
      </c>
      <c r="C217" s="222" t="s">
        <v>114</v>
      </c>
      <c r="D217" s="223">
        <v>2250000</v>
      </c>
      <c r="E217" s="254">
        <v>2039183.33</v>
      </c>
      <c r="F217" s="266">
        <v>90.6</v>
      </c>
      <c r="G217" s="249"/>
    </row>
    <row r="218" spans="1:7" ht="34.5">
      <c r="A218" s="304"/>
      <c r="B218" s="152" t="s">
        <v>290</v>
      </c>
      <c r="C218" s="175" t="s">
        <v>114</v>
      </c>
      <c r="D218" s="172">
        <v>32000</v>
      </c>
      <c r="E218" s="250"/>
      <c r="F218" s="213">
        <v>0</v>
      </c>
      <c r="G218" s="249" t="s">
        <v>284</v>
      </c>
    </row>
    <row r="219" spans="1:7" ht="23.25">
      <c r="A219" s="311"/>
      <c r="B219" s="319" t="s">
        <v>291</v>
      </c>
      <c r="C219" s="243" t="s">
        <v>114</v>
      </c>
      <c r="D219" s="244">
        <v>60000</v>
      </c>
      <c r="E219" s="259"/>
      <c r="F219" s="213">
        <v>0</v>
      </c>
      <c r="G219" s="249"/>
    </row>
    <row r="220" spans="1:7" ht="15">
      <c r="A220" s="293"/>
      <c r="B220" s="160" t="s">
        <v>292</v>
      </c>
      <c r="C220" s="147"/>
      <c r="D220" s="181">
        <v>65000</v>
      </c>
      <c r="E220" s="251">
        <v>45759.55</v>
      </c>
      <c r="F220" s="270">
        <v>70.4</v>
      </c>
      <c r="G220" s="249"/>
    </row>
    <row r="221" spans="1:7" ht="15">
      <c r="A221" s="293"/>
      <c r="B221" s="152" t="s">
        <v>293</v>
      </c>
      <c r="C221" s="151" t="s">
        <v>114</v>
      </c>
      <c r="D221" s="149">
        <v>65000</v>
      </c>
      <c r="E221" s="250">
        <v>45759.55</v>
      </c>
      <c r="F221" s="213">
        <v>70.4</v>
      </c>
      <c r="G221" s="249"/>
    </row>
    <row r="222" spans="1:7" ht="15">
      <c r="A222" s="293"/>
      <c r="B222" s="160" t="s">
        <v>142</v>
      </c>
      <c r="C222" s="147"/>
      <c r="D222" s="181">
        <v>780000</v>
      </c>
      <c r="E222" s="251">
        <v>747752</v>
      </c>
      <c r="F222" s="270">
        <v>95.9</v>
      </c>
      <c r="G222" s="249"/>
    </row>
    <row r="223" spans="1:7" ht="15">
      <c r="A223" s="293"/>
      <c r="B223" s="152" t="s">
        <v>294</v>
      </c>
      <c r="C223" s="151" t="s">
        <v>114</v>
      </c>
      <c r="D223" s="172">
        <v>300000</v>
      </c>
      <c r="E223" s="250">
        <v>297310.7</v>
      </c>
      <c r="F223" s="213">
        <v>99.1</v>
      </c>
      <c r="G223" s="249"/>
    </row>
    <row r="224" spans="1:7" ht="23.25">
      <c r="A224" s="306" t="s">
        <v>335</v>
      </c>
      <c r="B224" s="224" t="s">
        <v>295</v>
      </c>
      <c r="C224" s="217" t="s">
        <v>114</v>
      </c>
      <c r="D224" s="223">
        <v>480000</v>
      </c>
      <c r="E224" s="254">
        <v>450441.3</v>
      </c>
      <c r="F224" s="273">
        <v>93.8</v>
      </c>
      <c r="G224" s="249"/>
    </row>
    <row r="225" spans="1:7" ht="15">
      <c r="A225" s="307"/>
      <c r="B225" s="160" t="s">
        <v>296</v>
      </c>
      <c r="C225" s="147"/>
      <c r="D225" s="197">
        <v>2326235</v>
      </c>
      <c r="E225" s="253">
        <v>331681.6</v>
      </c>
      <c r="F225" s="270">
        <v>14.3</v>
      </c>
      <c r="G225" s="249"/>
    </row>
    <row r="226" spans="1:7" ht="15">
      <c r="A226" s="295"/>
      <c r="B226" s="152" t="s">
        <v>297</v>
      </c>
      <c r="C226" s="151" t="s">
        <v>114</v>
      </c>
      <c r="D226" s="149">
        <v>60000</v>
      </c>
      <c r="E226" s="250">
        <v>51246.47</v>
      </c>
      <c r="F226" s="213">
        <v>85.4</v>
      </c>
      <c r="G226" s="249"/>
    </row>
    <row r="227" spans="1:7" ht="15">
      <c r="A227" s="293"/>
      <c r="B227" s="152" t="s">
        <v>298</v>
      </c>
      <c r="C227" s="151" t="s">
        <v>114</v>
      </c>
      <c r="D227" s="149">
        <v>315000</v>
      </c>
      <c r="E227" s="250">
        <v>172317.25</v>
      </c>
      <c r="F227" s="213">
        <v>54.7</v>
      </c>
      <c r="G227" s="249"/>
    </row>
    <row r="228" spans="1:7" ht="15">
      <c r="A228" s="293"/>
      <c r="B228" s="152" t="s">
        <v>299</v>
      </c>
      <c r="C228" s="151" t="s">
        <v>114</v>
      </c>
      <c r="D228" s="149"/>
      <c r="E228" s="250"/>
      <c r="F228" s="213"/>
      <c r="G228" s="249"/>
    </row>
    <row r="229" spans="1:7" ht="15">
      <c r="A229" s="293"/>
      <c r="B229" s="152" t="s">
        <v>300</v>
      </c>
      <c r="C229" s="151" t="s">
        <v>114</v>
      </c>
      <c r="D229" s="149">
        <v>1105628</v>
      </c>
      <c r="E229" s="250">
        <v>108117.88</v>
      </c>
      <c r="F229" s="213">
        <v>9.8</v>
      </c>
      <c r="G229" s="249"/>
    </row>
    <row r="230" spans="1:7" ht="15">
      <c r="A230" s="306" t="s">
        <v>335</v>
      </c>
      <c r="B230" s="224" t="s">
        <v>300</v>
      </c>
      <c r="C230" s="217" t="s">
        <v>114</v>
      </c>
      <c r="D230" s="221">
        <v>845607</v>
      </c>
      <c r="E230" s="254"/>
      <c r="F230" s="266">
        <v>0</v>
      </c>
      <c r="G230" s="249"/>
    </row>
    <row r="231" spans="1:7" ht="15">
      <c r="A231" s="293"/>
      <c r="B231" s="201" t="s">
        <v>101</v>
      </c>
      <c r="C231" s="167"/>
      <c r="D231" s="181">
        <v>126629</v>
      </c>
      <c r="E231" s="251">
        <v>32850.51</v>
      </c>
      <c r="F231" s="270">
        <v>25.9</v>
      </c>
      <c r="G231" s="249"/>
    </row>
    <row r="232" spans="1:7" ht="15">
      <c r="A232" s="293"/>
      <c r="B232" s="160" t="s">
        <v>301</v>
      </c>
      <c r="C232" s="160"/>
      <c r="D232" s="181">
        <v>1682</v>
      </c>
      <c r="E232" s="251">
        <v>1682</v>
      </c>
      <c r="F232" s="270">
        <v>100</v>
      </c>
      <c r="G232" s="249"/>
    </row>
    <row r="233" spans="1:7" ht="23.25">
      <c r="A233" s="293"/>
      <c r="B233" s="152" t="s">
        <v>302</v>
      </c>
      <c r="C233" s="152" t="s">
        <v>120</v>
      </c>
      <c r="D233" s="149">
        <v>1682</v>
      </c>
      <c r="E233" s="250">
        <v>1682</v>
      </c>
      <c r="F233" s="213">
        <v>100</v>
      </c>
      <c r="G233" s="249"/>
    </row>
    <row r="234" spans="1:7" ht="15">
      <c r="A234" s="293"/>
      <c r="B234" s="160" t="s">
        <v>303</v>
      </c>
      <c r="C234" s="152"/>
      <c r="D234" s="149">
        <v>84247</v>
      </c>
      <c r="E234" s="149">
        <v>28037</v>
      </c>
      <c r="F234" s="270">
        <v>33.3</v>
      </c>
      <c r="G234" s="249"/>
    </row>
    <row r="235" spans="1:7" ht="15">
      <c r="A235" s="293"/>
      <c r="B235" s="185" t="s">
        <v>304</v>
      </c>
      <c r="C235" s="152" t="s">
        <v>114</v>
      </c>
      <c r="D235" s="149">
        <v>49030</v>
      </c>
      <c r="E235" s="250">
        <v>21620</v>
      </c>
      <c r="F235" s="213">
        <v>44.1</v>
      </c>
      <c r="G235" s="249"/>
    </row>
    <row r="236" spans="1:7" ht="15">
      <c r="A236" s="293" t="s">
        <v>333</v>
      </c>
      <c r="B236" s="185" t="s">
        <v>304</v>
      </c>
      <c r="C236" s="152" t="s">
        <v>114</v>
      </c>
      <c r="D236" s="149">
        <v>28800</v>
      </c>
      <c r="E236" s="250"/>
      <c r="F236" s="213"/>
      <c r="G236" s="249"/>
    </row>
    <row r="237" spans="1:7" ht="15">
      <c r="A237" s="307" t="s">
        <v>335</v>
      </c>
      <c r="B237" s="225" t="s">
        <v>305</v>
      </c>
      <c r="C237" s="224" t="s">
        <v>114</v>
      </c>
      <c r="D237" s="221">
        <v>6417</v>
      </c>
      <c r="E237" s="254">
        <v>6417</v>
      </c>
      <c r="F237" s="266">
        <v>100</v>
      </c>
      <c r="G237" s="249"/>
    </row>
    <row r="238" spans="1:7" ht="15">
      <c r="A238" s="293"/>
      <c r="B238" s="160" t="s">
        <v>306</v>
      </c>
      <c r="C238" s="152"/>
      <c r="D238" s="149">
        <v>40700</v>
      </c>
      <c r="E238" s="250">
        <v>3131.51</v>
      </c>
      <c r="F238" s="213">
        <v>7.7</v>
      </c>
      <c r="G238" s="249"/>
    </row>
    <row r="239" spans="1:7" ht="15">
      <c r="A239" s="293" t="s">
        <v>333</v>
      </c>
      <c r="B239" s="185" t="s">
        <v>307</v>
      </c>
      <c r="C239" s="152" t="s">
        <v>114</v>
      </c>
      <c r="D239" s="149">
        <v>40700</v>
      </c>
      <c r="E239" s="250">
        <v>3131.51</v>
      </c>
      <c r="F239" s="213">
        <v>7.7</v>
      </c>
      <c r="G239" s="249"/>
    </row>
    <row r="240" spans="1:7" ht="15">
      <c r="A240" s="293"/>
      <c r="B240" s="202" t="s">
        <v>308</v>
      </c>
      <c r="C240" s="174"/>
      <c r="D240" s="199">
        <v>1437450</v>
      </c>
      <c r="E240" s="199">
        <v>896365.08</v>
      </c>
      <c r="F240" s="270">
        <v>62.4</v>
      </c>
      <c r="G240" s="249"/>
    </row>
    <row r="241" spans="1:7" ht="15">
      <c r="A241" s="294"/>
      <c r="B241" s="202" t="s">
        <v>85</v>
      </c>
      <c r="C241" s="203"/>
      <c r="D241" s="204">
        <v>1127383</v>
      </c>
      <c r="E241" s="204">
        <v>791236.08</v>
      </c>
      <c r="F241" s="270">
        <v>70.2</v>
      </c>
      <c r="G241" s="249"/>
    </row>
    <row r="242" spans="1:7" ht="15">
      <c r="A242" s="294"/>
      <c r="B242" s="205" t="s">
        <v>309</v>
      </c>
      <c r="C242" s="205"/>
      <c r="D242" s="189">
        <v>1127383</v>
      </c>
      <c r="E242" s="189">
        <v>791236.08</v>
      </c>
      <c r="F242" s="270">
        <v>70.2</v>
      </c>
      <c r="G242" s="249"/>
    </row>
    <row r="243" spans="1:7" ht="15">
      <c r="A243" s="294"/>
      <c r="B243" s="152" t="s">
        <v>310</v>
      </c>
      <c r="C243" s="152" t="s">
        <v>122</v>
      </c>
      <c r="D243" s="149">
        <v>1127383</v>
      </c>
      <c r="E243" s="149">
        <v>791236.08</v>
      </c>
      <c r="F243" s="213">
        <v>70.2</v>
      </c>
      <c r="G243" s="249"/>
    </row>
    <row r="244" spans="1:7" ht="15">
      <c r="A244" s="294"/>
      <c r="B244" s="201" t="s">
        <v>91</v>
      </c>
      <c r="C244" s="152"/>
      <c r="D244" s="245">
        <v>156938</v>
      </c>
      <c r="E244" s="245"/>
      <c r="F244" s="213">
        <v>0</v>
      </c>
      <c r="G244" s="249"/>
    </row>
    <row r="245" spans="1:7" ht="15">
      <c r="A245" s="294"/>
      <c r="B245" s="152" t="s">
        <v>311</v>
      </c>
      <c r="C245" s="152" t="s">
        <v>114</v>
      </c>
      <c r="D245" s="149">
        <v>156938</v>
      </c>
      <c r="E245" s="149"/>
      <c r="F245" s="213">
        <v>0</v>
      </c>
      <c r="G245" s="249"/>
    </row>
    <row r="246" spans="1:7" ht="15">
      <c r="A246" s="294"/>
      <c r="B246" s="201" t="s">
        <v>112</v>
      </c>
      <c r="C246" s="167"/>
      <c r="D246" s="198">
        <v>111912</v>
      </c>
      <c r="E246" s="198">
        <v>63912</v>
      </c>
      <c r="F246" s="270">
        <v>57.1</v>
      </c>
      <c r="G246" s="249"/>
    </row>
    <row r="247" spans="1:7" ht="15">
      <c r="A247" s="294"/>
      <c r="B247" s="160" t="s">
        <v>262</v>
      </c>
      <c r="C247" s="147"/>
      <c r="D247" s="181">
        <v>111912</v>
      </c>
      <c r="E247" s="181">
        <v>63912</v>
      </c>
      <c r="F247" s="270">
        <v>57.1</v>
      </c>
      <c r="G247" s="249"/>
    </row>
    <row r="248" spans="1:7" ht="23.25">
      <c r="A248" s="294"/>
      <c r="B248" s="152" t="s">
        <v>312</v>
      </c>
      <c r="C248" s="152" t="s">
        <v>120</v>
      </c>
      <c r="D248" s="149">
        <v>48000</v>
      </c>
      <c r="E248" s="149"/>
      <c r="F248" s="270">
        <v>0</v>
      </c>
      <c r="G248" s="249"/>
    </row>
    <row r="249" spans="1:7" ht="15">
      <c r="A249" s="293"/>
      <c r="B249" s="152" t="s">
        <v>313</v>
      </c>
      <c r="C249" s="152" t="s">
        <v>120</v>
      </c>
      <c r="D249" s="149">
        <v>63912</v>
      </c>
      <c r="E249" s="149">
        <v>63912</v>
      </c>
      <c r="F249" s="213">
        <v>100</v>
      </c>
      <c r="G249" s="249"/>
    </row>
    <row r="250" spans="1:7" ht="15">
      <c r="A250" s="293"/>
      <c r="B250" s="201" t="s">
        <v>99</v>
      </c>
      <c r="C250" s="150"/>
      <c r="D250" s="181">
        <v>41217</v>
      </c>
      <c r="E250" s="181">
        <v>41217</v>
      </c>
      <c r="F250" s="270">
        <v>100</v>
      </c>
      <c r="G250" s="249"/>
    </row>
    <row r="251" spans="1:7" ht="15">
      <c r="A251" s="293"/>
      <c r="B251" s="160" t="s">
        <v>314</v>
      </c>
      <c r="C251" s="147"/>
      <c r="D251" s="181">
        <v>41217</v>
      </c>
      <c r="E251" s="181">
        <v>41217</v>
      </c>
      <c r="F251" s="270">
        <v>100</v>
      </c>
      <c r="G251" s="249"/>
    </row>
    <row r="252" spans="1:7" ht="23.25">
      <c r="A252" s="293"/>
      <c r="B252" s="152" t="s">
        <v>315</v>
      </c>
      <c r="C252" s="152" t="s">
        <v>120</v>
      </c>
      <c r="D252" s="149">
        <v>36749</v>
      </c>
      <c r="E252" s="149">
        <v>36749</v>
      </c>
      <c r="F252" s="213">
        <v>100</v>
      </c>
      <c r="G252" s="249"/>
    </row>
    <row r="253" spans="1:7" ht="23.25">
      <c r="A253" s="293"/>
      <c r="B253" s="152" t="s">
        <v>316</v>
      </c>
      <c r="C253" s="152" t="s">
        <v>120</v>
      </c>
      <c r="D253" s="149">
        <v>4468</v>
      </c>
      <c r="E253" s="149">
        <v>4468</v>
      </c>
      <c r="F253" s="213">
        <v>100</v>
      </c>
      <c r="G253" s="249"/>
    </row>
    <row r="254" spans="1:7" ht="15">
      <c r="A254" s="293"/>
      <c r="B254" s="201" t="s">
        <v>317</v>
      </c>
      <c r="C254" s="201"/>
      <c r="D254" s="143">
        <v>4300</v>
      </c>
      <c r="E254" s="146">
        <v>4281.2</v>
      </c>
      <c r="F254" s="213">
        <v>99.6</v>
      </c>
      <c r="G254" s="249"/>
    </row>
    <row r="255" spans="1:7" ht="22.5">
      <c r="A255" s="302"/>
      <c r="B255" s="211" t="s">
        <v>318</v>
      </c>
      <c r="C255" s="211" t="s">
        <v>114</v>
      </c>
      <c r="D255" s="212">
        <v>4300</v>
      </c>
      <c r="E255" s="235">
        <v>4281.2</v>
      </c>
      <c r="F255" s="248">
        <v>99.6</v>
      </c>
      <c r="G255" s="249"/>
    </row>
    <row r="256" spans="1:7" ht="15">
      <c r="A256" s="303" t="s">
        <v>334</v>
      </c>
      <c r="B256" s="214" t="s">
        <v>319</v>
      </c>
      <c r="C256" s="215"/>
      <c r="D256" s="216">
        <v>4300</v>
      </c>
      <c r="E256" s="274">
        <v>4281.2</v>
      </c>
      <c r="F256" s="275">
        <v>99.6</v>
      </c>
      <c r="G256" s="249"/>
    </row>
    <row r="257" spans="1:6" ht="15">
      <c r="A257" s="296"/>
      <c r="B257" s="210"/>
      <c r="C257" s="165"/>
      <c r="D257" s="141"/>
      <c r="E257" s="247"/>
      <c r="F257" s="239"/>
    </row>
    <row r="258" spans="1:6" ht="15">
      <c r="A258" s="296"/>
      <c r="B258" s="210"/>
      <c r="C258" s="165"/>
      <c r="D258" s="141"/>
      <c r="E258" s="247"/>
      <c r="F258" s="239"/>
    </row>
    <row r="259" spans="1:6" ht="26.25">
      <c r="A259" s="297"/>
      <c r="B259" s="142" t="s">
        <v>320</v>
      </c>
      <c r="C259" s="142"/>
      <c r="D259" s="141"/>
      <c r="E259" s="247"/>
      <c r="F259" s="239"/>
    </row>
    <row r="260" spans="1:6" ht="15">
      <c r="A260" s="297"/>
      <c r="B260" s="142"/>
      <c r="C260" s="142"/>
      <c r="D260" s="141"/>
      <c r="E260" s="191"/>
      <c r="F260" s="192"/>
    </row>
    <row r="261" spans="1:6" ht="34.5">
      <c r="A261" s="310"/>
      <c r="B261" s="186"/>
      <c r="C261" s="186"/>
      <c r="D261" s="183" t="s">
        <v>106</v>
      </c>
      <c r="E261" s="183" t="s">
        <v>107</v>
      </c>
      <c r="F261" s="183" t="s">
        <v>108</v>
      </c>
    </row>
    <row r="262" spans="1:6" ht="15">
      <c r="A262" s="313"/>
      <c r="B262" s="201" t="s">
        <v>135</v>
      </c>
      <c r="C262" s="143"/>
      <c r="D262" s="262">
        <v>241894</v>
      </c>
      <c r="E262" s="262">
        <v>179970.48</v>
      </c>
      <c r="F262" s="184">
        <v>74.4</v>
      </c>
    </row>
    <row r="263" spans="1:6" ht="15">
      <c r="A263" s="314"/>
      <c r="B263" s="201" t="s">
        <v>321</v>
      </c>
      <c r="C263" s="143"/>
      <c r="D263" s="146">
        <v>241894</v>
      </c>
      <c r="E263" s="146">
        <v>179970.48</v>
      </c>
      <c r="F263" s="184">
        <v>74.4</v>
      </c>
    </row>
    <row r="264" spans="1:6" ht="23.25">
      <c r="A264" s="315"/>
      <c r="B264" s="152" t="s">
        <v>322</v>
      </c>
      <c r="C264" s="151"/>
      <c r="D264" s="158">
        <v>234183</v>
      </c>
      <c r="E264" s="158">
        <v>174669.48</v>
      </c>
      <c r="F264" s="206">
        <v>74.6</v>
      </c>
    </row>
    <row r="265" spans="1:6" ht="15">
      <c r="A265" s="315"/>
      <c r="B265" s="152" t="s">
        <v>323</v>
      </c>
      <c r="C265" s="151"/>
      <c r="D265" s="158">
        <v>7711</v>
      </c>
      <c r="E265" s="158">
        <v>5301</v>
      </c>
      <c r="F265" s="206">
        <v>68.7</v>
      </c>
    </row>
    <row r="266" spans="1:6" ht="15">
      <c r="A266" s="299"/>
      <c r="B266" s="201" t="s">
        <v>148</v>
      </c>
      <c r="C266" s="143"/>
      <c r="D266" s="146">
        <v>5856</v>
      </c>
      <c r="E266" s="146">
        <v>4388.49</v>
      </c>
      <c r="F266" s="184">
        <v>74.9</v>
      </c>
    </row>
    <row r="267" spans="1:6" ht="15">
      <c r="A267" s="299"/>
      <c r="B267" s="160" t="s">
        <v>115</v>
      </c>
      <c r="C267" s="147"/>
      <c r="D267" s="146">
        <v>5856</v>
      </c>
      <c r="E267" s="146">
        <v>4388.49</v>
      </c>
      <c r="F267" s="184">
        <v>74.9</v>
      </c>
    </row>
    <row r="268" spans="1:6" ht="15">
      <c r="A268" s="300"/>
      <c r="B268" s="152" t="s">
        <v>324</v>
      </c>
      <c r="C268" s="151"/>
      <c r="D268" s="158">
        <v>5856</v>
      </c>
      <c r="E268" s="158">
        <v>4388.49</v>
      </c>
      <c r="F268" s="206">
        <v>74.9</v>
      </c>
    </row>
    <row r="269" spans="1:6" ht="15">
      <c r="A269" s="299"/>
      <c r="B269" s="201" t="s">
        <v>244</v>
      </c>
      <c r="C269" s="143"/>
      <c r="D269" s="146">
        <v>3255</v>
      </c>
      <c r="E269" s="146">
        <v>2423.1</v>
      </c>
      <c r="F269" s="184">
        <v>74.4</v>
      </c>
    </row>
    <row r="270" spans="1:6" ht="15">
      <c r="A270" s="293"/>
      <c r="B270" s="201" t="s">
        <v>115</v>
      </c>
      <c r="C270" s="143"/>
      <c r="D270" s="146">
        <v>3255</v>
      </c>
      <c r="E270" s="146">
        <v>2423.1</v>
      </c>
      <c r="F270" s="184">
        <v>74.4</v>
      </c>
    </row>
    <row r="271" spans="1:6" ht="15">
      <c r="A271" s="293"/>
      <c r="B271" s="320" t="s">
        <v>325</v>
      </c>
      <c r="C271" s="164"/>
      <c r="D271" s="158">
        <v>3255</v>
      </c>
      <c r="E271" s="158">
        <v>2423.1</v>
      </c>
      <c r="F271" s="206">
        <v>74.4</v>
      </c>
    </row>
    <row r="272" spans="1:6" ht="15">
      <c r="A272" s="293"/>
      <c r="B272" s="320" t="s">
        <v>326</v>
      </c>
      <c r="C272" s="164"/>
      <c r="D272" s="158">
        <v>3255</v>
      </c>
      <c r="E272" s="146">
        <v>2423.1</v>
      </c>
      <c r="F272" s="206">
        <v>74.4</v>
      </c>
    </row>
    <row r="273" spans="1:6" ht="15">
      <c r="A273" s="292"/>
      <c r="B273" s="201" t="s">
        <v>308</v>
      </c>
      <c r="C273" s="143"/>
      <c r="D273" s="146">
        <v>5870000</v>
      </c>
      <c r="E273" s="146">
        <v>3743575.73</v>
      </c>
      <c r="F273" s="184">
        <v>63.8</v>
      </c>
    </row>
    <row r="274" spans="1:7" ht="45.75">
      <c r="A274" s="293"/>
      <c r="B274" s="201" t="s">
        <v>327</v>
      </c>
      <c r="C274" s="143"/>
      <c r="D274" s="146">
        <v>5742177</v>
      </c>
      <c r="E274" s="158">
        <v>3743575.73</v>
      </c>
      <c r="F274" s="206">
        <v>65.2</v>
      </c>
      <c r="G274" s="329" t="s">
        <v>338</v>
      </c>
    </row>
    <row r="275" spans="1:6" ht="23.25">
      <c r="A275" s="293"/>
      <c r="B275" s="201" t="s">
        <v>327</v>
      </c>
      <c r="C275" s="143"/>
      <c r="D275" s="146">
        <v>127823</v>
      </c>
      <c r="E275" s="158">
        <v>0</v>
      </c>
      <c r="F275" s="184">
        <v>0</v>
      </c>
    </row>
    <row r="276" spans="1:6" ht="15">
      <c r="A276" s="293"/>
      <c r="B276" s="150" t="s">
        <v>328</v>
      </c>
      <c r="C276" s="150"/>
      <c r="D276" s="146">
        <v>6121005</v>
      </c>
      <c r="E276" s="146">
        <v>3930357.8</v>
      </c>
      <c r="F276" s="184">
        <v>64.2</v>
      </c>
    </row>
    <row r="277" spans="1:6" ht="15">
      <c r="A277" s="298"/>
      <c r="B277" s="237"/>
      <c r="C277" s="237"/>
      <c r="D277" s="238"/>
      <c r="E277" s="238"/>
      <c r="F277" s="239"/>
    </row>
    <row r="278" spans="1:6" ht="15">
      <c r="A278" s="308" t="s">
        <v>335</v>
      </c>
      <c r="B278" s="217" t="s">
        <v>277</v>
      </c>
      <c r="C278" s="141"/>
      <c r="D278" s="141"/>
      <c r="E278" s="141"/>
      <c r="F278" s="141"/>
    </row>
    <row r="279" spans="1:6" ht="15">
      <c r="A279" s="301" t="s">
        <v>333</v>
      </c>
      <c r="B279" s="236" t="s">
        <v>329</v>
      </c>
      <c r="C279" s="141"/>
      <c r="D279" s="141"/>
      <c r="E279" s="141"/>
      <c r="F279" s="141"/>
    </row>
    <row r="280" spans="1:6" ht="15">
      <c r="A280" s="301" t="s">
        <v>336</v>
      </c>
      <c r="B280" s="236" t="s">
        <v>330</v>
      </c>
      <c r="C280" s="141"/>
      <c r="D280" s="141"/>
      <c r="E280" s="141"/>
      <c r="F280" s="14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Indrek_K</dc:creator>
  <cp:keywords/>
  <dc:description/>
  <cp:lastModifiedBy>Indrek_K</cp:lastModifiedBy>
  <cp:lastPrinted>2012-10-17T12:36:53Z</cp:lastPrinted>
  <dcterms:created xsi:type="dcterms:W3CDTF">2012-10-15T12:05:32Z</dcterms:created>
  <dcterms:modified xsi:type="dcterms:W3CDTF">2012-10-17T12:37:58Z</dcterms:modified>
  <cp:category/>
  <cp:version/>
  <cp:contentType/>
  <cp:contentStatus/>
</cp:coreProperties>
</file>